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10" windowWidth="21660" windowHeight="106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Položky!$A$1:$K$88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Rekapitulace!$E$20</definedName>
    <definedName name="VRNnazev">Rekapitulace!$A$20</definedName>
    <definedName name="VRNproc">Rekapitulace!$F$20</definedName>
    <definedName name="VRNzakl">Rekapitulace!$G$20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G87" i="3" l="1"/>
  <c r="BG88" i="3" s="1"/>
  <c r="I14" i="2" s="1"/>
  <c r="BF87" i="3"/>
  <c r="BF88" i="3" s="1"/>
  <c r="H14" i="2" s="1"/>
  <c r="BE87" i="3"/>
  <c r="BC87" i="3"/>
  <c r="BC88" i="3" s="1"/>
  <c r="E14" i="2" s="1"/>
  <c r="K87" i="3"/>
  <c r="K88" i="3" s="1"/>
  <c r="I87" i="3"/>
  <c r="I88" i="3" s="1"/>
  <c r="G87" i="3"/>
  <c r="BD87" i="3" s="1"/>
  <c r="BD88" i="3" s="1"/>
  <c r="F14" i="2" s="1"/>
  <c r="B14" i="2"/>
  <c r="A14" i="2"/>
  <c r="BE88" i="3"/>
  <c r="G14" i="2" s="1"/>
  <c r="G88" i="3"/>
  <c r="C88" i="3"/>
  <c r="BG84" i="3"/>
  <c r="BF84" i="3"/>
  <c r="BE84" i="3"/>
  <c r="BC84" i="3"/>
  <c r="K84" i="3"/>
  <c r="I84" i="3"/>
  <c r="G84" i="3"/>
  <c r="BD84" i="3" s="1"/>
  <c r="BG83" i="3"/>
  <c r="BF83" i="3"/>
  <c r="BE83" i="3"/>
  <c r="BC83" i="3"/>
  <c r="K83" i="3"/>
  <c r="I83" i="3"/>
  <c r="G83" i="3"/>
  <c r="BD83" i="3" s="1"/>
  <c r="BG82" i="3"/>
  <c r="BF82" i="3"/>
  <c r="BE82" i="3"/>
  <c r="BC82" i="3"/>
  <c r="K82" i="3"/>
  <c r="I82" i="3"/>
  <c r="G82" i="3"/>
  <c r="BD82" i="3" s="1"/>
  <c r="BG81" i="3"/>
  <c r="BF81" i="3"/>
  <c r="BE81" i="3"/>
  <c r="BC81" i="3"/>
  <c r="K81" i="3"/>
  <c r="I81" i="3"/>
  <c r="G81" i="3"/>
  <c r="BD81" i="3" s="1"/>
  <c r="BG79" i="3"/>
  <c r="BF79" i="3"/>
  <c r="BE79" i="3"/>
  <c r="BC79" i="3"/>
  <c r="K79" i="3"/>
  <c r="I79" i="3"/>
  <c r="G79" i="3"/>
  <c r="BD79" i="3" s="1"/>
  <c r="BG77" i="3"/>
  <c r="BF77" i="3"/>
  <c r="BE77" i="3"/>
  <c r="BC77" i="3"/>
  <c r="K77" i="3"/>
  <c r="I77" i="3"/>
  <c r="G77" i="3"/>
  <c r="BD77" i="3" s="1"/>
  <c r="BG75" i="3"/>
  <c r="BF75" i="3"/>
  <c r="BE75" i="3"/>
  <c r="BC75" i="3"/>
  <c r="K75" i="3"/>
  <c r="I75" i="3"/>
  <c r="G75" i="3"/>
  <c r="BD75" i="3" s="1"/>
  <c r="BG73" i="3"/>
  <c r="BF73" i="3"/>
  <c r="BE73" i="3"/>
  <c r="BC73" i="3"/>
  <c r="K73" i="3"/>
  <c r="I73" i="3"/>
  <c r="G73" i="3"/>
  <c r="BD73" i="3" s="1"/>
  <c r="BG71" i="3"/>
  <c r="BF71" i="3"/>
  <c r="BE71" i="3"/>
  <c r="BC71" i="3"/>
  <c r="K71" i="3"/>
  <c r="I71" i="3"/>
  <c r="G71" i="3"/>
  <c r="BD71" i="3" s="1"/>
  <c r="BG69" i="3"/>
  <c r="BF69" i="3"/>
  <c r="BE69" i="3"/>
  <c r="BC69" i="3"/>
  <c r="K69" i="3"/>
  <c r="I69" i="3"/>
  <c r="G69" i="3"/>
  <c r="BD69" i="3" s="1"/>
  <c r="BG66" i="3"/>
  <c r="BF66" i="3"/>
  <c r="BE66" i="3"/>
  <c r="BC66" i="3"/>
  <c r="K66" i="3"/>
  <c r="I66" i="3"/>
  <c r="G66" i="3"/>
  <c r="BD66" i="3" s="1"/>
  <c r="BG63" i="3"/>
  <c r="BF63" i="3"/>
  <c r="BE63" i="3"/>
  <c r="BC63" i="3"/>
  <c r="K63" i="3"/>
  <c r="I63" i="3"/>
  <c r="G63" i="3"/>
  <c r="BD63" i="3" s="1"/>
  <c r="BG60" i="3"/>
  <c r="BF60" i="3"/>
  <c r="BE60" i="3"/>
  <c r="BC60" i="3"/>
  <c r="K60" i="3"/>
  <c r="I60" i="3"/>
  <c r="G60" i="3"/>
  <c r="BD60" i="3" s="1"/>
  <c r="BG57" i="3"/>
  <c r="BF57" i="3"/>
  <c r="BE57" i="3"/>
  <c r="BC57" i="3"/>
  <c r="K57" i="3"/>
  <c r="I57" i="3"/>
  <c r="I85" i="3" s="1"/>
  <c r="G57" i="3"/>
  <c r="BD57" i="3" s="1"/>
  <c r="BG54" i="3"/>
  <c r="BF54" i="3"/>
  <c r="BE54" i="3"/>
  <c r="BC54" i="3"/>
  <c r="K54" i="3"/>
  <c r="I54" i="3"/>
  <c r="G54" i="3"/>
  <c r="BD54" i="3" s="1"/>
  <c r="BG51" i="3"/>
  <c r="BF51" i="3"/>
  <c r="BE51" i="3"/>
  <c r="BE85" i="3" s="1"/>
  <c r="G13" i="2" s="1"/>
  <c r="BC51" i="3"/>
  <c r="BC85" i="3" s="1"/>
  <c r="E13" i="2" s="1"/>
  <c r="K51" i="3"/>
  <c r="I51" i="3"/>
  <c r="G51" i="3"/>
  <c r="BD51" i="3" s="1"/>
  <c r="B13" i="2"/>
  <c r="A13" i="2"/>
  <c r="C85" i="3"/>
  <c r="BG48" i="3"/>
  <c r="BF48" i="3"/>
  <c r="BE48" i="3"/>
  <c r="BC48" i="3"/>
  <c r="K48" i="3"/>
  <c r="I48" i="3"/>
  <c r="G48" i="3"/>
  <c r="BD48" i="3" s="1"/>
  <c r="BG45" i="3"/>
  <c r="BF45" i="3"/>
  <c r="BE45" i="3"/>
  <c r="BC45" i="3"/>
  <c r="K45" i="3"/>
  <c r="I45" i="3"/>
  <c r="G45" i="3"/>
  <c r="BD45" i="3" s="1"/>
  <c r="BG42" i="3"/>
  <c r="BF42" i="3"/>
  <c r="BF49" i="3" s="1"/>
  <c r="H12" i="2" s="1"/>
  <c r="BE42" i="3"/>
  <c r="BC42" i="3"/>
  <c r="K42" i="3"/>
  <c r="I42" i="3"/>
  <c r="I49" i="3" s="1"/>
  <c r="G42" i="3"/>
  <c r="BD42" i="3" s="1"/>
  <c r="B12" i="2"/>
  <c r="A12" i="2"/>
  <c r="BE49" i="3"/>
  <c r="G12" i="2" s="1"/>
  <c r="C49" i="3"/>
  <c r="BG38" i="3"/>
  <c r="BF38" i="3"/>
  <c r="BE38" i="3"/>
  <c r="BC38" i="3"/>
  <c r="K38" i="3"/>
  <c r="I38" i="3"/>
  <c r="G38" i="3"/>
  <c r="BD38" i="3" s="1"/>
  <c r="BG36" i="3"/>
  <c r="BF36" i="3"/>
  <c r="BE36" i="3"/>
  <c r="BE40" i="3" s="1"/>
  <c r="G11" i="2" s="1"/>
  <c r="BC36" i="3"/>
  <c r="BC40" i="3" s="1"/>
  <c r="E11" i="2" s="1"/>
  <c r="K36" i="3"/>
  <c r="I36" i="3"/>
  <c r="G36" i="3"/>
  <c r="BD36" i="3" s="1"/>
  <c r="B11" i="2"/>
  <c r="A11" i="2"/>
  <c r="I40" i="3"/>
  <c r="C40" i="3"/>
  <c r="BG33" i="3"/>
  <c r="BG34" i="3" s="1"/>
  <c r="I10" i="2" s="1"/>
  <c r="BF33" i="3"/>
  <c r="BF34" i="3" s="1"/>
  <c r="H10" i="2" s="1"/>
  <c r="BE33" i="3"/>
  <c r="BE34" i="3" s="1"/>
  <c r="G10" i="2" s="1"/>
  <c r="BC33" i="3"/>
  <c r="BC34" i="3" s="1"/>
  <c r="E10" i="2" s="1"/>
  <c r="K33" i="3"/>
  <c r="K34" i="3" s="1"/>
  <c r="I33" i="3"/>
  <c r="G33" i="3"/>
  <c r="BD33" i="3" s="1"/>
  <c r="BD34" i="3" s="1"/>
  <c r="F10" i="2" s="1"/>
  <c r="B10" i="2"/>
  <c r="A10" i="2"/>
  <c r="I34" i="3"/>
  <c r="C34" i="3"/>
  <c r="BG29" i="3"/>
  <c r="BF29" i="3"/>
  <c r="BE29" i="3"/>
  <c r="BD29" i="3"/>
  <c r="K29" i="3"/>
  <c r="I29" i="3"/>
  <c r="G29" i="3"/>
  <c r="BC29" i="3" s="1"/>
  <c r="BG28" i="3"/>
  <c r="BF28" i="3"/>
  <c r="BE28" i="3"/>
  <c r="BD28" i="3"/>
  <c r="K28" i="3"/>
  <c r="I28" i="3"/>
  <c r="G28" i="3"/>
  <c r="BC28" i="3" s="1"/>
  <c r="BG27" i="3"/>
  <c r="BF27" i="3"/>
  <c r="BE27" i="3"/>
  <c r="BD27" i="3"/>
  <c r="K27" i="3"/>
  <c r="I27" i="3"/>
  <c r="G27" i="3"/>
  <c r="BC27" i="3" s="1"/>
  <c r="BG25" i="3"/>
  <c r="BF25" i="3"/>
  <c r="BE25" i="3"/>
  <c r="BD25" i="3"/>
  <c r="K25" i="3"/>
  <c r="I25" i="3"/>
  <c r="G25" i="3"/>
  <c r="BC25" i="3" s="1"/>
  <c r="BG23" i="3"/>
  <c r="BF23" i="3"/>
  <c r="BE23" i="3"/>
  <c r="BD23" i="3"/>
  <c r="K23" i="3"/>
  <c r="I23" i="3"/>
  <c r="G23" i="3"/>
  <c r="BC23" i="3" s="1"/>
  <c r="BG20" i="3"/>
  <c r="BF20" i="3"/>
  <c r="BE20" i="3"/>
  <c r="BD20" i="3"/>
  <c r="K20" i="3"/>
  <c r="I20" i="3"/>
  <c r="G20" i="3"/>
  <c r="BC20" i="3" s="1"/>
  <c r="BG17" i="3"/>
  <c r="BG31" i="3" s="1"/>
  <c r="I9" i="2" s="1"/>
  <c r="BF17" i="3"/>
  <c r="BF31" i="3" s="1"/>
  <c r="H9" i="2" s="1"/>
  <c r="BE17" i="3"/>
  <c r="BD17" i="3"/>
  <c r="BD31" i="3" s="1"/>
  <c r="F9" i="2" s="1"/>
  <c r="K17" i="3"/>
  <c r="K31" i="3" s="1"/>
  <c r="I17" i="3"/>
  <c r="I31" i="3" s="1"/>
  <c r="G17" i="3"/>
  <c r="G31" i="3" s="1"/>
  <c r="B9" i="2"/>
  <c r="A9" i="2"/>
  <c r="BE31" i="3"/>
  <c r="G9" i="2" s="1"/>
  <c r="C31" i="3"/>
  <c r="BG12" i="3"/>
  <c r="BG15" i="3" s="1"/>
  <c r="I8" i="2" s="1"/>
  <c r="BF12" i="3"/>
  <c r="BF15" i="3" s="1"/>
  <c r="H8" i="2" s="1"/>
  <c r="BE12" i="3"/>
  <c r="BD12" i="3"/>
  <c r="BD15" i="3" s="1"/>
  <c r="F8" i="2" s="1"/>
  <c r="BC12" i="3"/>
  <c r="BC15" i="3" s="1"/>
  <c r="E8" i="2" s="1"/>
  <c r="K12" i="3"/>
  <c r="K15" i="3" s="1"/>
  <c r="I12" i="3"/>
  <c r="G12" i="3"/>
  <c r="G15" i="3" s="1"/>
  <c r="B8" i="2"/>
  <c r="A8" i="2"/>
  <c r="BE15" i="3"/>
  <c r="G8" i="2" s="1"/>
  <c r="I15" i="3"/>
  <c r="C15" i="3"/>
  <c r="BG8" i="3"/>
  <c r="BG10" i="3" s="1"/>
  <c r="I7" i="2" s="1"/>
  <c r="BF8" i="3"/>
  <c r="BF10" i="3" s="1"/>
  <c r="H7" i="2" s="1"/>
  <c r="BE8" i="3"/>
  <c r="BE10" i="3" s="1"/>
  <c r="G7" i="2" s="1"/>
  <c r="BD8" i="3"/>
  <c r="BD10" i="3" s="1"/>
  <c r="F7" i="2" s="1"/>
  <c r="K8" i="3"/>
  <c r="K10" i="3" s="1"/>
  <c r="I8" i="3"/>
  <c r="G8" i="3"/>
  <c r="G10" i="3" s="1"/>
  <c r="B7" i="2"/>
  <c r="A7" i="2"/>
  <c r="I10" i="3"/>
  <c r="C10" i="3"/>
  <c r="C4" i="3"/>
  <c r="H3" i="3"/>
  <c r="C3" i="3"/>
  <c r="H21" i="2"/>
  <c r="G22" i="1" s="1"/>
  <c r="G21" i="1" s="1"/>
  <c r="G20" i="2"/>
  <c r="I20" i="2" s="1"/>
  <c r="C2" i="2"/>
  <c r="C1" i="2"/>
  <c r="F31" i="1"/>
  <c r="G8" i="1"/>
  <c r="BC8" i="3" l="1"/>
  <c r="BC10" i="3" s="1"/>
  <c r="E7" i="2" s="1"/>
  <c r="BC17" i="3"/>
  <c r="BC31" i="3" s="1"/>
  <c r="E9" i="2" s="1"/>
  <c r="K40" i="3"/>
  <c r="BG40" i="3"/>
  <c r="I11" i="2" s="1"/>
  <c r="I15" i="2" s="1"/>
  <c r="C20" i="1" s="1"/>
  <c r="BC49" i="3"/>
  <c r="E12" i="2" s="1"/>
  <c r="BF85" i="3"/>
  <c r="H13" i="2" s="1"/>
  <c r="BD49" i="3"/>
  <c r="F12" i="2" s="1"/>
  <c r="K85" i="3"/>
  <c r="BG85" i="3"/>
  <c r="I13" i="2" s="1"/>
  <c r="BF40" i="3"/>
  <c r="H11" i="2" s="1"/>
  <c r="H15" i="2" s="1"/>
  <c r="C15" i="1" s="1"/>
  <c r="K49" i="3"/>
  <c r="BG49" i="3"/>
  <c r="I12" i="2" s="1"/>
  <c r="E15" i="2"/>
  <c r="C16" i="1" s="1"/>
  <c r="G15" i="2"/>
  <c r="C14" i="1" s="1"/>
  <c r="BD40" i="3"/>
  <c r="F11" i="2" s="1"/>
  <c r="BD85" i="3"/>
  <c r="F13" i="2" s="1"/>
  <c r="G34" i="3"/>
  <c r="G40" i="3"/>
  <c r="G49" i="3"/>
  <c r="G85" i="3"/>
  <c r="F15" i="2" l="1"/>
  <c r="C17" i="1" s="1"/>
  <c r="C18" i="1"/>
  <c r="C21" i="1" s="1"/>
  <c r="C22" i="1" s="1"/>
  <c r="F32" i="1" s="1"/>
  <c r="F33" i="1" l="1"/>
  <c r="F34" i="1"/>
</calcChain>
</file>

<file path=xl/sharedStrings.xml><?xml version="1.0" encoding="utf-8"?>
<sst xmlns="http://schemas.openxmlformats.org/spreadsheetml/2006/main" count="292" uniqueCount="186">
  <si>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</si>
  <si>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</si>
  <si>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</si>
  <si>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</si>
  <si>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</si>
  <si>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</si>
  <si>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</si>
  <si>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</si>
  <si>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</si>
  <si>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</si>
  <si>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</si>
  <si>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</si>
  <si>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</si>
  <si>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</si>
  <si>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</si>
  <si>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</si>
  <si>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</si>
  <si>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</si>
  <si>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</si>
  <si>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</si>
  <si>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</si>
  <si>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</si>
  <si>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</si>
  <si>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</si>
  <si>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</si>
  <si>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</si>
  <si>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</si>
  <si>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</si>
  <si>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</si>
  <si>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</si>
  <si>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</si>
  <si>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</si>
  <si>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</si>
  <si>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</si>
  <si>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</si>
  <si>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</si>
  <si>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</si>
  <si>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</si>
  <si>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</si>
  <si>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</si>
  <si>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</si>
  <si>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</si>
  <si>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</si>
  <si>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</si>
  <si>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</si>
  <si>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</si>
  <si>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</si>
  <si>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</si>
  <si>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</si>
  <si>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</si>
  <si>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</si>
  <si>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</si>
  <si>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</si>
  <si>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</si>
  <si>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</si>
  <si>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</si>
  <si>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</si>
  <si>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</si>
  <si>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</si>
  <si>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</si>
  <si>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</si>
  <si>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</si>
  <si>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</si>
  <si>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</si>
  <si>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</si>
  <si>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</si>
  <si>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</si>
  <si>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</si>
  <si>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</si>
  <si>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</si>
  <si>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ks</t>
  </si>
  <si>
    <t>Celkem za</t>
  </si>
  <si>
    <t>Přestavba WC Ivančice-VZT</t>
  </si>
  <si>
    <t>Vzduchotechnika</t>
  </si>
  <si>
    <t>3</t>
  </si>
  <si>
    <t>Svislé a kompletní konstrukce</t>
  </si>
  <si>
    <t>346 48-1111.R00</t>
  </si>
  <si>
    <t>Zaplentování rýh, nosníků rabicovým pletivem</t>
  </si>
  <si>
    <t>m2</t>
  </si>
  <si>
    <t>Dtto 974031165*0,15:73*0,15</t>
  </si>
  <si>
    <t>94</t>
  </si>
  <si>
    <t>Lešení a stavební výtahy</t>
  </si>
  <si>
    <t>941 95-5002.R00</t>
  </si>
  <si>
    <t>Lešení lehké pomocné, výška podlahy do 1,9 m</t>
  </si>
  <si>
    <t>WC-st: 8*2</t>
  </si>
  <si>
    <t>;WC-uč:;4x2</t>
  </si>
  <si>
    <t>97</t>
  </si>
  <si>
    <t>Prorážení otvorů</t>
  </si>
  <si>
    <t>974 03-1165.R00</t>
  </si>
  <si>
    <t>Vysekání rýh ve zdi cihelné 15 x 20 cm</t>
  </si>
  <si>
    <t>m</t>
  </si>
  <si>
    <t>WC-st: 14+5+1,5+5+14+5+5+1,5+0,5*2</t>
  </si>
  <si>
    <t>WC-uč.:2+4+4+6+4+0,5*2</t>
  </si>
  <si>
    <t>972 05-4141.R00</t>
  </si>
  <si>
    <t>Vybourání otv. stropy ŽB pl. 0,0225 m2, tl. 15 cm</t>
  </si>
  <si>
    <t>kus</t>
  </si>
  <si>
    <t>WC-st:8</t>
  </si>
  <si>
    <t>WC-uč:6</t>
  </si>
  <si>
    <t>979 01-1211.R00</t>
  </si>
  <si>
    <t>Svislá doprava suti a vybour. hmot za 2.NP nošením</t>
  </si>
  <si>
    <t>t</t>
  </si>
  <si>
    <t>0,75*4,054</t>
  </si>
  <si>
    <t>979 01-1219.R00</t>
  </si>
  <si>
    <t>Přípl.k svislé dopr.suti za každé další NP nošením</t>
  </si>
  <si>
    <t>(0,25+0,5)*4,054</t>
  </si>
  <si>
    <t>979 99-0101.R00</t>
  </si>
  <si>
    <t>Poplatek za skládku suti - směs betonu a cihel</t>
  </si>
  <si>
    <t>979 08-1111.R00</t>
  </si>
  <si>
    <t>Odvoz suti a vybour. hmot na skládku do 1 km</t>
  </si>
  <si>
    <t>979 08-1121.R00</t>
  </si>
  <si>
    <t>Příplatek k odvozu za každý další 1 km</t>
  </si>
  <si>
    <t>4,054*15</t>
  </si>
  <si>
    <t>712</t>
  </si>
  <si>
    <t>Živičné krytiny</t>
  </si>
  <si>
    <t>712-VL1</t>
  </si>
  <si>
    <t>Utěsnění prostupu potrubí DN100 střechou a úprava krytiny kolem lemování nástavce</t>
  </si>
  <si>
    <t>713</t>
  </si>
  <si>
    <t>Izolace tepelné</t>
  </si>
  <si>
    <t>713 41-1111.R00</t>
  </si>
  <si>
    <t>Izolace tepelná potrubí rohožemi a drátem 1vrstvá</t>
  </si>
  <si>
    <t>1,5*4*0,33</t>
  </si>
  <si>
    <t>713-VL1</t>
  </si>
  <si>
    <t>Lamelová rohož na Al folii tl. 30mm, lambda 0,039  W/mK</t>
  </si>
  <si>
    <t>721</t>
  </si>
  <si>
    <t>Vnitřní kanalizace</t>
  </si>
  <si>
    <t>721 17-6115.R00</t>
  </si>
  <si>
    <t>Potrubí HT odpadní svislé D 110 x 2,7 mm (TS P721-1)</t>
  </si>
  <si>
    <t>WC-st: 14+5+1,5+5+14+5+5+1,5</t>
  </si>
  <si>
    <t>WC-uč.:2+4+4+6+4</t>
  </si>
  <si>
    <t>721 17-6116.R00</t>
  </si>
  <si>
    <t>Potrubí HT odpadní svislé D 125 x 3,1 mm (TS P721-1)</t>
  </si>
  <si>
    <t>WC st:5</t>
  </si>
  <si>
    <t>WC uč:5</t>
  </si>
  <si>
    <t>998 72-1102.R00</t>
  </si>
  <si>
    <t>Přesun hmot pro vnitřní kanalizaci, výšky do 12 m</t>
  </si>
  <si>
    <t>728</t>
  </si>
  <si>
    <t>728 11-4111.R00</t>
  </si>
  <si>
    <t>Montáž potrubí plastového kruhového do d 100 mm</t>
  </si>
  <si>
    <t>WC-St: 6+6</t>
  </si>
  <si>
    <t>WC-Uč: 7</t>
  </si>
  <si>
    <t>728 61-1113.R00</t>
  </si>
  <si>
    <t>Mtž ventilátoru radiál. nízkotl. potrub. do 0,07m2</t>
  </si>
  <si>
    <t>WC uč.:3</t>
  </si>
  <si>
    <t>728 21-4712.R00</t>
  </si>
  <si>
    <t>Montáž střišky nebo hlavice plast.kruh.do d 200 mm</t>
  </si>
  <si>
    <t>WC-st:2</t>
  </si>
  <si>
    <t>WC uč:2</t>
  </si>
  <si>
    <t>728 21-4311.R00</t>
  </si>
  <si>
    <t>Montáž odbočky plastové kruhové do d 100 mm</t>
  </si>
  <si>
    <t>WC st:8</t>
  </si>
  <si>
    <t>WC uč:6</t>
  </si>
  <si>
    <t>728 21-4111.R00</t>
  </si>
  <si>
    <t>Montáž oblouku plastového kruhového do d 100 mm</t>
  </si>
  <si>
    <t>WC st:3</t>
  </si>
  <si>
    <t>WC uč.:2</t>
  </si>
  <si>
    <t>728-VL1</t>
  </si>
  <si>
    <t>Montáž kondenzační jímky PVC100</t>
  </si>
  <si>
    <t>728-VL2</t>
  </si>
  <si>
    <t>Dodávka VZT potrubí bílé PVC DN100/3 (TS P728-01)</t>
  </si>
  <si>
    <t>dtto 728114111:19</t>
  </si>
  <si>
    <t>Koleno pro kruhové VZT potrubí bílé PVC100 (TS P728-01)</t>
  </si>
  <si>
    <t>dtto 728214111:5</t>
  </si>
  <si>
    <t>728-VL3</t>
  </si>
  <si>
    <t>Ventilační T spojka plastová bílá 100/100 (TS P728-01)</t>
  </si>
  <si>
    <t>dtto 728214311:14</t>
  </si>
  <si>
    <t>728-VL4</t>
  </si>
  <si>
    <t>Kondenzační jímka PVC100 (TS P728-01)</t>
  </si>
  <si>
    <t>dtto 728-VL1:10</t>
  </si>
  <si>
    <t>728-VL5</t>
  </si>
  <si>
    <t>Větrací mřížka PVC 100-150/150, bílá (TS P728-01)</t>
  </si>
  <si>
    <t>WC uč:4</t>
  </si>
  <si>
    <t>728-VL6</t>
  </si>
  <si>
    <t>Protidešťová stříška PVC  DN25, černá alt. pozink</t>
  </si>
  <si>
    <t>dtto: 728214712: 4</t>
  </si>
  <si>
    <t>728-VL7</t>
  </si>
  <si>
    <t>Flexi hadice 32mm</t>
  </si>
  <si>
    <t>728-VL8</t>
  </si>
  <si>
    <t>Ventilátor radiální s mřížkou, z.k., čas. spínačem na zeď, D100, &gt;98m3/h,&gt;115Pa (TS P728-02)</t>
  </si>
  <si>
    <t>728-VL9</t>
  </si>
  <si>
    <t>Ventilátor axiální do potrubí 100mm s čas.sp.  a zp. kl. &gt;135m3/h, &gt;120Pa (TS P728-03)</t>
  </si>
  <si>
    <t>998 72-8102.R00</t>
  </si>
  <si>
    <t>Přesun hmot pro vzduchotechniku, výšky do 12 m</t>
  </si>
  <si>
    <t>764</t>
  </si>
  <si>
    <t>Konstrukce klempířské</t>
  </si>
  <si>
    <t>764 34-2220.R00</t>
  </si>
  <si>
    <t>Lemování trub Pz, hladká krytina, D do 100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</si>
</sst>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.0000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2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49" fontId="10" fillId="0" borderId="53" xfId="1" applyNumberFormat="1" applyFont="1" applyFill="1" applyBorder="1" applyAlignment="1">
      <alignment horizontal="lef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3" fillId="0" borderId="0" xfId="1" applyFont="1" applyAlignment="1">
      <alignment horizontal="left"/>
    </xf>
    <xf numFmtId="0" fontId="9" fillId="0" borderId="0" xfId="1" applyAlignment="1">
      <alignment horizontal="left"/>
    </xf>
    <xf numFmtId="0" fontId="9" fillId="0" borderId="42" xfId="1" applyFont="1" applyBorder="1" applyAlignment="1">
      <alignment horizontal="left"/>
    </xf>
    <xf numFmtId="49" fontId="9" fillId="0" borderId="46" xfId="1" applyNumberFormat="1" applyFont="1" applyBorder="1" applyAlignment="1">
      <alignment horizontal="left"/>
    </xf>
    <xf numFmtId="0" fontId="10" fillId="0" borderId="0" xfId="1" applyFont="1" applyFill="1" applyAlignment="1">
      <alignment horizontal="left"/>
    </xf>
    <xf numFmtId="49" fontId="4" fillId="0" borderId="57" xfId="1" applyNumberFormat="1" applyFont="1" applyFill="1" applyBorder="1" applyAlignment="1">
      <alignment horizontal="left"/>
    </xf>
    <xf numFmtId="0" fontId="5" fillId="0" borderId="53" xfId="1" applyFont="1" applyFill="1" applyBorder="1" applyAlignment="1">
      <alignment horizontal="left"/>
    </xf>
    <xf numFmtId="0" fontId="7" fillId="0" borderId="53" xfId="1" applyFont="1" applyFill="1" applyBorder="1" applyAlignment="1">
      <alignment horizontal="left"/>
    </xf>
    <xf numFmtId="0" fontId="10" fillId="0" borderId="53" xfId="1" applyFont="1" applyFill="1" applyBorder="1" applyAlignment="1">
      <alignment horizontal="left"/>
    </xf>
    <xf numFmtId="0" fontId="9" fillId="0" borderId="61" xfId="1" applyFill="1" applyBorder="1" applyAlignment="1">
      <alignment horizontal="left"/>
    </xf>
    <xf numFmtId="0" fontId="9" fillId="0" borderId="0" xfId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0" xfId="1" applyFont="1" applyBorder="1" applyAlignment="1">
      <alignment horizontal="left"/>
    </xf>
    <xf numFmtId="0" fontId="13" fillId="0" borderId="0" xfId="1" applyFont="1" applyAlignment="1" applyProtection="1">
      <alignment horizontal="center"/>
      <protection locked="0"/>
    </xf>
    <xf numFmtId="0" fontId="15" fillId="0" borderId="0" xfId="1" applyFont="1" applyAlignment="1" applyProtection="1">
      <alignment horizontal="center"/>
      <protection locked="0"/>
    </xf>
    <xf numFmtId="0" fontId="9" fillId="0" borderId="44" xfId="1" applyBorder="1" applyProtection="1">
      <protection locked="0"/>
    </xf>
    <xf numFmtId="0" fontId="9" fillId="0" borderId="48" xfId="1" applyBorder="1" applyProtection="1">
      <protection locked="0"/>
    </xf>
    <xf numFmtId="0" fontId="9" fillId="0" borderId="0" xfId="1" applyFill="1" applyProtection="1">
      <protection locked="0"/>
    </xf>
    <xf numFmtId="0" fontId="4" fillId="0" borderId="16" xfId="1" applyFont="1" applyFill="1" applyBorder="1" applyAlignment="1" applyProtection="1">
      <alignment horizontal="center"/>
      <protection locked="0"/>
    </xf>
    <xf numFmtId="0" fontId="9" fillId="0" borderId="53" xfId="1" applyNumberFormat="1" applyFill="1" applyBorder="1" applyAlignment="1" applyProtection="1">
      <alignment horizontal="right"/>
      <protection locked="0"/>
    </xf>
    <xf numFmtId="4" fontId="7" fillId="0" borderId="53" xfId="1" applyNumberFormat="1" applyFont="1" applyFill="1" applyBorder="1" applyAlignment="1" applyProtection="1">
      <alignment horizontal="right"/>
      <protection locked="0"/>
    </xf>
    <xf numFmtId="0" fontId="18" fillId="0" borderId="53" xfId="1" applyFont="1" applyFill="1" applyBorder="1" applyAlignment="1" applyProtection="1">
      <alignment horizontal="left" wrapText="1"/>
      <protection locked="0"/>
    </xf>
    <xf numFmtId="4" fontId="9" fillId="0" borderId="61" xfId="1" applyNumberFormat="1" applyFill="1" applyBorder="1" applyAlignment="1" applyProtection="1">
      <alignment horizontal="right"/>
      <protection locked="0"/>
    </xf>
    <xf numFmtId="0" fontId="9" fillId="0" borderId="0" xfId="1" applyProtection="1">
      <protection locked="0"/>
    </xf>
    <xf numFmtId="0" fontId="9" fillId="0" borderId="0" xfId="1" applyBorder="1" applyProtection="1">
      <protection locked="0"/>
    </xf>
    <xf numFmtId="0" fontId="21" fillId="0" borderId="0" xfId="1" applyFont="1" applyBorder="1" applyProtection="1"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0" workbookViewId="0">
      <selection activeCell="F36" sqref="F3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 x14ac:dyDescent="0.2">
      <c r="A4" s="8"/>
      <c r="B4" s="9"/>
      <c r="C4" s="10" t="s">
        <v>73</v>
      </c>
      <c r="D4" s="11"/>
      <c r="E4" s="11"/>
      <c r="F4" s="12"/>
      <c r="G4" s="13"/>
    </row>
    <row r="5" spans="1:57" ht="12.95" customHeight="1" x14ac:dyDescent="0.2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 x14ac:dyDescent="0.2">
      <c r="A6" s="8"/>
      <c r="B6" s="9"/>
      <c r="C6" s="10" t="s">
        <v>72</v>
      </c>
      <c r="D6" s="11"/>
      <c r="E6" s="11"/>
      <c r="F6" s="19"/>
      <c r="G6" s="13"/>
    </row>
    <row r="7" spans="1:57" x14ac:dyDescent="0.2">
      <c r="A7" s="14" t="s">
        <v>8</v>
      </c>
      <c r="B7" s="16"/>
      <c r="C7" s="181"/>
      <c r="D7" s="182"/>
      <c r="E7" s="20" t="s">
        <v>9</v>
      </c>
      <c r="F7" s="21"/>
      <c r="G7" s="22">
        <v>0</v>
      </c>
      <c r="H7" s="23"/>
      <c r="I7" s="23"/>
    </row>
    <row r="8" spans="1:57" x14ac:dyDescent="0.2">
      <c r="A8" s="14" t="s">
        <v>10</v>
      </c>
      <c r="B8" s="16"/>
      <c r="C8" s="181"/>
      <c r="D8" s="182"/>
      <c r="E8" s="17" t="s">
        <v>11</v>
      </c>
      <c r="F8" s="16"/>
      <c r="G8" s="24">
        <f>IF(PocetMJ=0,,ROUND((F30+F32)/PocetMJ,1))</f>
        <v>0</v>
      </c>
    </row>
    <row r="9" spans="1:57" x14ac:dyDescent="0.2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 x14ac:dyDescent="0.2">
      <c r="A11" s="29"/>
      <c r="B11" s="30"/>
      <c r="C11" s="30"/>
      <c r="D11" s="30"/>
      <c r="E11" s="183"/>
      <c r="F11" s="184"/>
      <c r="G11" s="185"/>
    </row>
    <row r="12" spans="1:57" ht="28.5" customHeight="1" thickBot="1" x14ac:dyDescent="0.25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 x14ac:dyDescent="0.25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 x14ac:dyDescent="0.2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 x14ac:dyDescent="0.2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 x14ac:dyDescent="0.2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 x14ac:dyDescent="0.2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 x14ac:dyDescent="0.2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 x14ac:dyDescent="0.2">
      <c r="A19" s="50"/>
      <c r="B19" s="42"/>
      <c r="C19" s="43"/>
      <c r="D19" s="25"/>
      <c r="E19" s="47"/>
      <c r="F19" s="48"/>
      <c r="G19" s="43"/>
    </row>
    <row r="20" spans="1:7" ht="15.95" customHeight="1" x14ac:dyDescent="0.2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 x14ac:dyDescent="0.2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 x14ac:dyDescent="0.25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 x14ac:dyDescent="0.2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 x14ac:dyDescent="0.2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 x14ac:dyDescent="0.2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 x14ac:dyDescent="0.2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 x14ac:dyDescent="0.2">
      <c r="A27" s="29"/>
      <c r="B27" s="30"/>
      <c r="C27" s="12"/>
      <c r="D27" s="30"/>
      <c r="E27" s="12"/>
      <c r="F27" s="30"/>
      <c r="G27" s="13"/>
    </row>
    <row r="28" spans="1:7" ht="97.5" customHeight="1" x14ac:dyDescent="0.2">
      <c r="A28" s="29"/>
      <c r="B28" s="30"/>
      <c r="C28" s="12"/>
      <c r="D28" s="30"/>
      <c r="E28" s="12"/>
      <c r="F28" s="30"/>
      <c r="G28" s="13"/>
    </row>
    <row r="29" spans="1:7" x14ac:dyDescent="0.2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 x14ac:dyDescent="0.2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 x14ac:dyDescent="0.2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 x14ac:dyDescent="0.2">
      <c r="A32" s="14" t="s">
        <v>39</v>
      </c>
      <c r="B32" s="16"/>
      <c r="C32" s="58">
        <v>21</v>
      </c>
      <c r="D32" s="16" t="s">
        <v>40</v>
      </c>
      <c r="E32" s="17"/>
      <c r="F32" s="59">
        <f>C22</f>
        <v>0</v>
      </c>
      <c r="G32" s="18"/>
    </row>
    <row r="33" spans="1:8" x14ac:dyDescent="0.2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6"/>
      <c r="C37" s="186"/>
      <c r="D37" s="186"/>
      <c r="E37" s="186"/>
      <c r="F37" s="186"/>
      <c r="G37" s="186"/>
      <c r="H37" t="s">
        <v>4</v>
      </c>
    </row>
    <row r="38" spans="1:8" ht="12.75" customHeight="1" x14ac:dyDescent="0.2">
      <c r="A38" s="68"/>
      <c r="B38" s="186"/>
      <c r="C38" s="186"/>
      <c r="D38" s="186"/>
      <c r="E38" s="186"/>
      <c r="F38" s="186"/>
      <c r="G38" s="186"/>
      <c r="H38" t="s">
        <v>4</v>
      </c>
    </row>
    <row r="39" spans="1:8" x14ac:dyDescent="0.2">
      <c r="A39" s="68"/>
      <c r="B39" s="186"/>
      <c r="C39" s="186"/>
      <c r="D39" s="186"/>
      <c r="E39" s="186"/>
      <c r="F39" s="186"/>
      <c r="G39" s="186"/>
      <c r="H39" t="s">
        <v>4</v>
      </c>
    </row>
    <row r="40" spans="1:8" x14ac:dyDescent="0.2">
      <c r="A40" s="68"/>
      <c r="B40" s="186"/>
      <c r="C40" s="186"/>
      <c r="D40" s="186"/>
      <c r="E40" s="186"/>
      <c r="F40" s="186"/>
      <c r="G40" s="186"/>
      <c r="H40" t="s">
        <v>4</v>
      </c>
    </row>
    <row r="41" spans="1:8" x14ac:dyDescent="0.2">
      <c r="A41" s="68"/>
      <c r="B41" s="186"/>
      <c r="C41" s="186"/>
      <c r="D41" s="186"/>
      <c r="E41" s="186"/>
      <c r="F41" s="186"/>
      <c r="G41" s="186"/>
      <c r="H41" t="s">
        <v>4</v>
      </c>
    </row>
    <row r="42" spans="1:8" x14ac:dyDescent="0.2">
      <c r="A42" s="68"/>
      <c r="B42" s="186"/>
      <c r="C42" s="186"/>
      <c r="D42" s="186"/>
      <c r="E42" s="186"/>
      <c r="F42" s="186"/>
      <c r="G42" s="186"/>
      <c r="H42" t="s">
        <v>4</v>
      </c>
    </row>
    <row r="43" spans="1:8" x14ac:dyDescent="0.2">
      <c r="A43" s="68"/>
      <c r="B43" s="186"/>
      <c r="C43" s="186"/>
      <c r="D43" s="186"/>
      <c r="E43" s="186"/>
      <c r="F43" s="186"/>
      <c r="G43" s="186"/>
      <c r="H43" t="s">
        <v>4</v>
      </c>
    </row>
    <row r="44" spans="1:8" x14ac:dyDescent="0.2">
      <c r="A44" s="68"/>
      <c r="B44" s="186"/>
      <c r="C44" s="186"/>
      <c r="D44" s="186"/>
      <c r="E44" s="186"/>
      <c r="F44" s="186"/>
      <c r="G44" s="186"/>
      <c r="H44" t="s">
        <v>4</v>
      </c>
    </row>
    <row r="45" spans="1:8" x14ac:dyDescent="0.2">
      <c r="A45" s="68"/>
      <c r="B45" s="186"/>
      <c r="C45" s="186"/>
      <c r="D45" s="186"/>
      <c r="E45" s="186"/>
      <c r="F45" s="186"/>
      <c r="G45" s="186"/>
      <c r="H45" t="s">
        <v>4</v>
      </c>
    </row>
    <row r="46" spans="1:8" x14ac:dyDescent="0.2">
      <c r="B46" s="180"/>
      <c r="C46" s="180"/>
      <c r="D46" s="180"/>
      <c r="E46" s="180"/>
      <c r="F46" s="180"/>
      <c r="G46" s="180"/>
    </row>
    <row r="47" spans="1:8" x14ac:dyDescent="0.2">
      <c r="B47" s="180"/>
      <c r="C47" s="180"/>
      <c r="D47" s="180"/>
      <c r="E47" s="180"/>
      <c r="F47" s="180"/>
      <c r="G47" s="180"/>
    </row>
    <row r="48" spans="1:8" x14ac:dyDescent="0.2">
      <c r="B48" s="180"/>
      <c r="C48" s="180"/>
      <c r="D48" s="180"/>
      <c r="E48" s="180"/>
      <c r="F48" s="180"/>
      <c r="G48" s="180"/>
    </row>
    <row r="49" spans="2:7" x14ac:dyDescent="0.2">
      <c r="B49" s="180"/>
      <c r="C49" s="180"/>
      <c r="D49" s="180"/>
      <c r="E49" s="180"/>
      <c r="F49" s="180"/>
      <c r="G49" s="180"/>
    </row>
    <row r="50" spans="2:7" x14ac:dyDescent="0.2">
      <c r="B50" s="180"/>
      <c r="C50" s="180"/>
      <c r="D50" s="180"/>
      <c r="E50" s="180"/>
      <c r="F50" s="180"/>
      <c r="G50" s="180"/>
    </row>
    <row r="51" spans="2:7" x14ac:dyDescent="0.2">
      <c r="B51" s="180"/>
      <c r="C51" s="180"/>
      <c r="D51" s="180"/>
      <c r="E51" s="180"/>
      <c r="F51" s="180"/>
      <c r="G51" s="180"/>
    </row>
    <row r="52" spans="2:7" x14ac:dyDescent="0.2">
      <c r="B52" s="180"/>
      <c r="C52" s="180"/>
      <c r="D52" s="180"/>
      <c r="E52" s="180"/>
      <c r="F52" s="180"/>
      <c r="G52" s="180"/>
    </row>
    <row r="53" spans="2:7" x14ac:dyDescent="0.2">
      <c r="B53" s="180"/>
      <c r="C53" s="180"/>
      <c r="D53" s="180"/>
      <c r="E53" s="180"/>
      <c r="F53" s="180"/>
      <c r="G53" s="180"/>
    </row>
    <row r="54" spans="2:7" x14ac:dyDescent="0.2">
      <c r="B54" s="180"/>
      <c r="C54" s="180"/>
      <c r="D54" s="180"/>
      <c r="E54" s="180"/>
      <c r="F54" s="180"/>
      <c r="G54" s="180"/>
    </row>
    <row r="55" spans="2:7" x14ac:dyDescent="0.2">
      <c r="B55" s="180"/>
      <c r="C55" s="180"/>
      <c r="D55" s="180"/>
      <c r="E55" s="180"/>
      <c r="F55" s="180"/>
      <c r="G55" s="180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A20" sqref="A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7" t="s">
        <v>5</v>
      </c>
      <c r="B1" s="188"/>
      <c r="C1" s="70" t="str">
        <f>CONCATENATE(cislostavby," ",nazevstavby)</f>
        <v xml:space="preserve"> Přestavba WC Ivančice-VZT</v>
      </c>
      <c r="D1" s="71"/>
      <c r="E1" s="72"/>
      <c r="F1" s="71"/>
      <c r="G1" s="73"/>
      <c r="H1" s="74"/>
      <c r="I1" s="75"/>
    </row>
    <row r="2" spans="1:9" ht="13.5" thickBot="1" x14ac:dyDescent="0.25">
      <c r="A2" s="189" t="s">
        <v>1</v>
      </c>
      <c r="B2" s="190"/>
      <c r="C2" s="77" t="str">
        <f>CONCATENATE(cisloobjektu," ",nazevobjektu)</f>
        <v xml:space="preserve"> Vzduchotechnika</v>
      </c>
      <c r="D2" s="78"/>
      <c r="E2" s="79"/>
      <c r="F2" s="78"/>
      <c r="G2" s="191"/>
      <c r="H2" s="191"/>
      <c r="I2" s="192"/>
    </row>
    <row r="3" spans="1:9" ht="13.5" thickTop="1" x14ac:dyDescent="0.2"/>
    <row r="4" spans="1:9" ht="19.5" customHeight="1" x14ac:dyDescent="0.25">
      <c r="A4" s="80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s="30" customFormat="1" ht="13.5" thickBot="1" x14ac:dyDescent="0.25">
      <c r="A6" s="81"/>
      <c r="B6" s="82" t="s">
        <v>45</v>
      </c>
      <c r="C6" s="82"/>
      <c r="D6" s="83"/>
      <c r="E6" s="84" t="s">
        <v>46</v>
      </c>
      <c r="F6" s="85" t="s">
        <v>47</v>
      </c>
      <c r="G6" s="85" t="s">
        <v>48</v>
      </c>
      <c r="H6" s="85" t="s">
        <v>49</v>
      </c>
      <c r="I6" s="86" t="s">
        <v>27</v>
      </c>
    </row>
    <row r="7" spans="1:9" s="30" customFormat="1" x14ac:dyDescent="0.2">
      <c r="A7" s="176" t="str">
        <f>Položky!B7</f>
        <v>3</v>
      </c>
      <c r="B7" s="87" t="str">
        <f>Položky!C7</f>
        <v>Svislé a kompletní konstrukce</v>
      </c>
      <c r="C7" s="88"/>
      <c r="D7" s="89"/>
      <c r="E7" s="177">
        <f>Položky!BC10</f>
        <v>0</v>
      </c>
      <c r="F7" s="178">
        <f>Položky!BD10</f>
        <v>0</v>
      </c>
      <c r="G7" s="178">
        <f>Položky!BE10</f>
        <v>0</v>
      </c>
      <c r="H7" s="178">
        <f>Položky!BF10</f>
        <v>0</v>
      </c>
      <c r="I7" s="179">
        <f>Položky!BG10</f>
        <v>0</v>
      </c>
    </row>
    <row r="8" spans="1:9" s="30" customFormat="1" x14ac:dyDescent="0.2">
      <c r="A8" s="176" t="str">
        <f>Položky!B11</f>
        <v>94</v>
      </c>
      <c r="B8" s="87" t="str">
        <f>Položky!C11</f>
        <v>Lešení a stavební výtahy</v>
      </c>
      <c r="C8" s="88"/>
      <c r="D8" s="89"/>
      <c r="E8" s="177">
        <f>Položky!BC15</f>
        <v>0</v>
      </c>
      <c r="F8" s="178">
        <f>Položky!BD15</f>
        <v>0</v>
      </c>
      <c r="G8" s="178">
        <f>Položky!BE15</f>
        <v>0</v>
      </c>
      <c r="H8" s="178">
        <f>Položky!BF15</f>
        <v>0</v>
      </c>
      <c r="I8" s="179">
        <f>Položky!BG15</f>
        <v>0</v>
      </c>
    </row>
    <row r="9" spans="1:9" s="30" customFormat="1" x14ac:dyDescent="0.2">
      <c r="A9" s="176" t="str">
        <f>Položky!B16</f>
        <v>97</v>
      </c>
      <c r="B9" s="87" t="str">
        <f>Položky!C16</f>
        <v>Prorážení otvorů</v>
      </c>
      <c r="C9" s="88"/>
      <c r="D9" s="89"/>
      <c r="E9" s="177">
        <f>Položky!BC31</f>
        <v>0</v>
      </c>
      <c r="F9" s="178">
        <f>Položky!BD31</f>
        <v>0</v>
      </c>
      <c r="G9" s="178">
        <f>Položky!BE31</f>
        <v>0</v>
      </c>
      <c r="H9" s="178">
        <f>Položky!BF31</f>
        <v>0</v>
      </c>
      <c r="I9" s="179">
        <f>Položky!BG31</f>
        <v>0</v>
      </c>
    </row>
    <row r="10" spans="1:9" s="30" customFormat="1" x14ac:dyDescent="0.2">
      <c r="A10" s="176" t="str">
        <f>Položky!B32</f>
        <v>712</v>
      </c>
      <c r="B10" s="87" t="str">
        <f>Položky!C32</f>
        <v>Živičné krytiny</v>
      </c>
      <c r="C10" s="88"/>
      <c r="D10" s="89"/>
      <c r="E10" s="177">
        <f>Položky!BC34</f>
        <v>0</v>
      </c>
      <c r="F10" s="178">
        <f>Položky!BD34</f>
        <v>0</v>
      </c>
      <c r="G10" s="178">
        <f>Položky!BE34</f>
        <v>0</v>
      </c>
      <c r="H10" s="178">
        <f>Položky!BF34</f>
        <v>0</v>
      </c>
      <c r="I10" s="179">
        <f>Položky!BG34</f>
        <v>0</v>
      </c>
    </row>
    <row r="11" spans="1:9" s="30" customFormat="1" x14ac:dyDescent="0.2">
      <c r="A11" s="176" t="str">
        <f>Položky!B35</f>
        <v>713</v>
      </c>
      <c r="B11" s="87" t="str">
        <f>Položky!C35</f>
        <v>Izolace tepelné</v>
      </c>
      <c r="C11" s="88"/>
      <c r="D11" s="89"/>
      <c r="E11" s="177">
        <f>Položky!BC40</f>
        <v>0</v>
      </c>
      <c r="F11" s="178">
        <f>Položky!BD40</f>
        <v>0</v>
      </c>
      <c r="G11" s="178">
        <f>Položky!BE40</f>
        <v>0</v>
      </c>
      <c r="H11" s="178">
        <f>Položky!BF40</f>
        <v>0</v>
      </c>
      <c r="I11" s="179">
        <f>Položky!BG40</f>
        <v>0</v>
      </c>
    </row>
    <row r="12" spans="1:9" s="30" customFormat="1" x14ac:dyDescent="0.2">
      <c r="A12" s="176" t="str">
        <f>Položky!B41</f>
        <v>721</v>
      </c>
      <c r="B12" s="87" t="str">
        <f>Položky!C41</f>
        <v>Vnitřní kanalizace</v>
      </c>
      <c r="C12" s="88"/>
      <c r="D12" s="89"/>
      <c r="E12" s="177">
        <f>Položky!BC49</f>
        <v>0</v>
      </c>
      <c r="F12" s="178">
        <f>Položky!BD49</f>
        <v>0</v>
      </c>
      <c r="G12" s="178">
        <f>Položky!BE49</f>
        <v>0</v>
      </c>
      <c r="H12" s="178">
        <f>Položky!BF49</f>
        <v>0</v>
      </c>
      <c r="I12" s="179">
        <f>Položky!BG49</f>
        <v>0</v>
      </c>
    </row>
    <row r="13" spans="1:9" s="30" customFormat="1" x14ac:dyDescent="0.2">
      <c r="A13" s="176" t="str">
        <f>Položky!B50</f>
        <v>728</v>
      </c>
      <c r="B13" s="87" t="str">
        <f>Položky!C50</f>
        <v>Vzduchotechnika</v>
      </c>
      <c r="C13" s="88"/>
      <c r="D13" s="89"/>
      <c r="E13" s="177">
        <f>Položky!BC85</f>
        <v>0</v>
      </c>
      <c r="F13" s="178">
        <f>Položky!BD85</f>
        <v>0</v>
      </c>
      <c r="G13" s="178">
        <f>Položky!BE85</f>
        <v>0</v>
      </c>
      <c r="H13" s="178">
        <f>Položky!BF85</f>
        <v>0</v>
      </c>
      <c r="I13" s="179">
        <f>Položky!BG85</f>
        <v>0</v>
      </c>
    </row>
    <row r="14" spans="1:9" s="30" customFormat="1" ht="13.5" thickBot="1" x14ac:dyDescent="0.25">
      <c r="A14" s="176" t="str">
        <f>Položky!B86</f>
        <v>764</v>
      </c>
      <c r="B14" s="87" t="str">
        <f>Položky!C86</f>
        <v>Konstrukce klempířské</v>
      </c>
      <c r="C14" s="88"/>
      <c r="D14" s="89"/>
      <c r="E14" s="177">
        <f>Položky!BC88</f>
        <v>0</v>
      </c>
      <c r="F14" s="178">
        <f>Položky!BD88</f>
        <v>0</v>
      </c>
      <c r="G14" s="178">
        <f>Položky!BE88</f>
        <v>0</v>
      </c>
      <c r="H14" s="178">
        <f>Položky!BF88</f>
        <v>0</v>
      </c>
      <c r="I14" s="179">
        <f>Položky!BG88</f>
        <v>0</v>
      </c>
    </row>
    <row r="15" spans="1:9" s="95" customFormat="1" ht="13.5" thickBot="1" x14ac:dyDescent="0.25">
      <c r="A15" s="90"/>
      <c r="B15" s="82" t="s">
        <v>50</v>
      </c>
      <c r="C15" s="82"/>
      <c r="D15" s="91"/>
      <c r="E15" s="92">
        <f>SUM(E7:E14)</f>
        <v>0</v>
      </c>
      <c r="F15" s="93">
        <f>SUM(F7:F14)</f>
        <v>0</v>
      </c>
      <c r="G15" s="93">
        <f>SUM(G7:G14)</f>
        <v>0</v>
      </c>
      <c r="H15" s="93">
        <f>SUM(H7:H14)</f>
        <v>0</v>
      </c>
      <c r="I15" s="94">
        <f>SUM(I7:I14)</f>
        <v>0</v>
      </c>
    </row>
    <row r="16" spans="1:9" x14ac:dyDescent="0.2">
      <c r="A16" s="88"/>
      <c r="B16" s="88"/>
      <c r="C16" s="88"/>
      <c r="D16" s="88"/>
      <c r="E16" s="88"/>
      <c r="F16" s="88"/>
      <c r="G16" s="88"/>
      <c r="H16" s="88"/>
      <c r="I16" s="88"/>
    </row>
    <row r="17" spans="1:57" ht="19.5" customHeight="1" x14ac:dyDescent="0.25">
      <c r="A17" s="96" t="s">
        <v>51</v>
      </c>
      <c r="B17" s="96"/>
      <c r="C17" s="96"/>
      <c r="D17" s="96"/>
      <c r="E17" s="96"/>
      <c r="F17" s="96"/>
      <c r="G17" s="97"/>
      <c r="H17" s="96"/>
      <c r="I17" s="96"/>
      <c r="BA17" s="31"/>
      <c r="BB17" s="31"/>
      <c r="BC17" s="31"/>
      <c r="BD17" s="31"/>
      <c r="BE17" s="31"/>
    </row>
    <row r="18" spans="1:57" ht="13.5" thickBot="1" x14ac:dyDescent="0.25">
      <c r="A18" s="98"/>
      <c r="B18" s="98"/>
      <c r="C18" s="98"/>
      <c r="D18" s="98"/>
      <c r="E18" s="98"/>
      <c r="F18" s="98"/>
      <c r="G18" s="98"/>
      <c r="H18" s="98"/>
      <c r="I18" s="98"/>
    </row>
    <row r="19" spans="1:57" x14ac:dyDescent="0.2">
      <c r="A19" s="99" t="s">
        <v>52</v>
      </c>
      <c r="B19" s="100"/>
      <c r="C19" s="100"/>
      <c r="D19" s="101"/>
      <c r="E19" s="102" t="s">
        <v>53</v>
      </c>
      <c r="F19" s="103" t="s">
        <v>54</v>
      </c>
      <c r="G19" s="104" t="s">
        <v>55</v>
      </c>
      <c r="H19" s="105"/>
      <c r="I19" s="106" t="s">
        <v>53</v>
      </c>
    </row>
    <row r="20" spans="1:57" x14ac:dyDescent="0.2">
      <c r="A20" s="107"/>
      <c r="B20" s="108"/>
      <c r="C20" s="108"/>
      <c r="D20" s="109"/>
      <c r="E20" s="110"/>
      <c r="F20" s="111"/>
      <c r="G20" s="112">
        <f>CHOOSE(BA20+1,HSV+PSV,HSV+PSV+Mont,HSV+PSV+Dodavka+Mont,HSV,PSV,Mont,Dodavka,Mont+Dodavka,0)</f>
        <v>0</v>
      </c>
      <c r="H20" s="113"/>
      <c r="I20" s="114">
        <f>E20+F20*G20/100</f>
        <v>0</v>
      </c>
      <c r="BA20">
        <v>8</v>
      </c>
    </row>
    <row r="21" spans="1:57" ht="13.5" thickBot="1" x14ac:dyDescent="0.25">
      <c r="A21" s="115"/>
      <c r="B21" s="116" t="s">
        <v>56</v>
      </c>
      <c r="C21" s="117"/>
      <c r="D21" s="118"/>
      <c r="E21" s="119"/>
      <c r="F21" s="120"/>
      <c r="G21" s="120"/>
      <c r="H21" s="193">
        <f>SUM(H20:H20)</f>
        <v>0</v>
      </c>
      <c r="I21" s="194"/>
    </row>
    <row r="23" spans="1:57" x14ac:dyDescent="0.2">
      <c r="B23" s="95"/>
      <c r="F23" s="121"/>
      <c r="G23" s="122"/>
      <c r="H23" s="122"/>
      <c r="I23" s="123"/>
    </row>
    <row r="24" spans="1:57" x14ac:dyDescent="0.2">
      <c r="F24" s="121"/>
      <c r="G24" s="122"/>
      <c r="H24" s="122"/>
      <c r="I24" s="123"/>
    </row>
    <row r="25" spans="1:57" x14ac:dyDescent="0.2">
      <c r="F25" s="121"/>
      <c r="G25" s="122"/>
      <c r="H25" s="122"/>
      <c r="I25" s="123"/>
    </row>
    <row r="26" spans="1:57" x14ac:dyDescent="0.2">
      <c r="F26" s="121"/>
      <c r="G26" s="122"/>
      <c r="H26" s="122"/>
      <c r="I26" s="123"/>
    </row>
    <row r="27" spans="1:57" x14ac:dyDescent="0.2">
      <c r="F27" s="121"/>
      <c r="G27" s="122"/>
      <c r="H27" s="122"/>
      <c r="I27" s="123"/>
    </row>
    <row r="28" spans="1:57" x14ac:dyDescent="0.2">
      <c r="F28" s="121"/>
      <c r="G28" s="122"/>
      <c r="H28" s="122"/>
      <c r="I28" s="123"/>
    </row>
    <row r="29" spans="1:57" x14ac:dyDescent="0.2">
      <c r="F29" s="121"/>
      <c r="G29" s="122"/>
      <c r="H29" s="122"/>
      <c r="I29" s="123"/>
    </row>
    <row r="30" spans="1:57" x14ac:dyDescent="0.2">
      <c r="F30" s="121"/>
      <c r="G30" s="122"/>
      <c r="H30" s="122"/>
      <c r="I30" s="123"/>
    </row>
    <row r="31" spans="1:57" x14ac:dyDescent="0.2">
      <c r="F31" s="121"/>
      <c r="G31" s="122"/>
      <c r="H31" s="122"/>
      <c r="I31" s="123"/>
    </row>
    <row r="32" spans="1:57" x14ac:dyDescent="0.2">
      <c r="F32" s="121"/>
      <c r="G32" s="122"/>
      <c r="H32" s="122"/>
      <c r="I32" s="123"/>
    </row>
    <row r="33" spans="6:9" x14ac:dyDescent="0.2">
      <c r="F33" s="121"/>
      <c r="G33" s="122"/>
      <c r="H33" s="122"/>
      <c r="I33" s="123"/>
    </row>
    <row r="34" spans="6:9" x14ac:dyDescent="0.2">
      <c r="F34" s="121"/>
      <c r="G34" s="122"/>
      <c r="H34" s="122"/>
      <c r="I34" s="123"/>
    </row>
    <row r="35" spans="6:9" x14ac:dyDescent="0.2">
      <c r="F35" s="121"/>
      <c r="G35" s="122"/>
      <c r="H35" s="122"/>
      <c r="I35" s="123"/>
    </row>
    <row r="36" spans="6:9" x14ac:dyDescent="0.2">
      <c r="F36" s="121"/>
      <c r="G36" s="122"/>
      <c r="H36" s="122"/>
      <c r="I36" s="123"/>
    </row>
    <row r="37" spans="6:9" x14ac:dyDescent="0.2">
      <c r="F37" s="121"/>
      <c r="G37" s="122"/>
      <c r="H37" s="122"/>
      <c r="I37" s="123"/>
    </row>
    <row r="38" spans="6:9" x14ac:dyDescent="0.2">
      <c r="F38" s="121"/>
      <c r="G38" s="122"/>
      <c r="H38" s="122"/>
      <c r="I38" s="123"/>
    </row>
    <row r="39" spans="6:9" x14ac:dyDescent="0.2">
      <c r="F39" s="121"/>
      <c r="G39" s="122"/>
      <c r="H39" s="122"/>
      <c r="I39" s="123"/>
    </row>
    <row r="40" spans="6:9" x14ac:dyDescent="0.2">
      <c r="F40" s="121"/>
      <c r="G40" s="122"/>
      <c r="H40" s="122"/>
      <c r="I40" s="123"/>
    </row>
    <row r="41" spans="6:9" x14ac:dyDescent="0.2">
      <c r="F41" s="121"/>
      <c r="G41" s="122"/>
      <c r="H41" s="122"/>
      <c r="I41" s="123"/>
    </row>
    <row r="42" spans="6:9" x14ac:dyDescent="0.2">
      <c r="F42" s="121"/>
      <c r="G42" s="122"/>
      <c r="H42" s="122"/>
      <c r="I42" s="123"/>
    </row>
    <row r="43" spans="6:9" x14ac:dyDescent="0.2">
      <c r="F43" s="121"/>
      <c r="G43" s="122"/>
      <c r="H43" s="122"/>
      <c r="I43" s="123"/>
    </row>
    <row r="44" spans="6:9" x14ac:dyDescent="0.2">
      <c r="F44" s="121"/>
      <c r="G44" s="122"/>
      <c r="H44" s="122"/>
      <c r="I44" s="123"/>
    </row>
    <row r="45" spans="6:9" x14ac:dyDescent="0.2">
      <c r="F45" s="121"/>
      <c r="G45" s="122"/>
      <c r="H45" s="122"/>
      <c r="I45" s="123"/>
    </row>
    <row r="46" spans="6:9" x14ac:dyDescent="0.2">
      <c r="F46" s="121"/>
      <c r="G46" s="122"/>
      <c r="H46" s="122"/>
      <c r="I46" s="123"/>
    </row>
    <row r="47" spans="6:9" x14ac:dyDescent="0.2">
      <c r="F47" s="121"/>
      <c r="G47" s="122"/>
      <c r="H47" s="122"/>
      <c r="I47" s="123"/>
    </row>
    <row r="48" spans="6:9" x14ac:dyDescent="0.2">
      <c r="F48" s="121"/>
      <c r="G48" s="122"/>
      <c r="H48" s="122"/>
      <c r="I48" s="123"/>
    </row>
    <row r="49" spans="6:9" x14ac:dyDescent="0.2">
      <c r="F49" s="121"/>
      <c r="G49" s="122"/>
      <c r="H49" s="122"/>
      <c r="I49" s="123"/>
    </row>
    <row r="50" spans="6:9" x14ac:dyDescent="0.2">
      <c r="F50" s="121"/>
      <c r="G50" s="122"/>
      <c r="H50" s="122"/>
      <c r="I50" s="123"/>
    </row>
    <row r="51" spans="6:9" x14ac:dyDescent="0.2">
      <c r="F51" s="121"/>
      <c r="G51" s="122"/>
      <c r="H51" s="122"/>
      <c r="I51" s="123"/>
    </row>
    <row r="52" spans="6:9" x14ac:dyDescent="0.2">
      <c r="F52" s="121"/>
      <c r="G52" s="122"/>
      <c r="H52" s="122"/>
      <c r="I52" s="123"/>
    </row>
    <row r="53" spans="6:9" x14ac:dyDescent="0.2">
      <c r="F53" s="121"/>
      <c r="G53" s="122"/>
      <c r="H53" s="122"/>
      <c r="I53" s="123"/>
    </row>
    <row r="54" spans="6:9" x14ac:dyDescent="0.2">
      <c r="F54" s="121"/>
      <c r="G54" s="122"/>
      <c r="H54" s="122"/>
      <c r="I54" s="123"/>
    </row>
    <row r="55" spans="6:9" x14ac:dyDescent="0.2">
      <c r="F55" s="121"/>
      <c r="G55" s="122"/>
      <c r="H55" s="122"/>
      <c r="I55" s="123"/>
    </row>
    <row r="56" spans="6:9" x14ac:dyDescent="0.2">
      <c r="F56" s="121"/>
      <c r="G56" s="122"/>
      <c r="H56" s="122"/>
      <c r="I56" s="123"/>
    </row>
    <row r="57" spans="6:9" x14ac:dyDescent="0.2">
      <c r="F57" s="121"/>
      <c r="G57" s="122"/>
      <c r="H57" s="122"/>
      <c r="I57" s="123"/>
    </row>
    <row r="58" spans="6:9" x14ac:dyDescent="0.2">
      <c r="F58" s="121"/>
      <c r="G58" s="122"/>
      <c r="H58" s="122"/>
      <c r="I58" s="123"/>
    </row>
    <row r="59" spans="6:9" x14ac:dyDescent="0.2">
      <c r="F59" s="121"/>
      <c r="G59" s="122"/>
      <c r="H59" s="122"/>
      <c r="I59" s="123"/>
    </row>
    <row r="60" spans="6:9" x14ac:dyDescent="0.2">
      <c r="F60" s="121"/>
      <c r="G60" s="122"/>
      <c r="H60" s="122"/>
      <c r="I60" s="123"/>
    </row>
    <row r="61" spans="6:9" x14ac:dyDescent="0.2">
      <c r="F61" s="121"/>
      <c r="G61" s="122"/>
      <c r="H61" s="122"/>
      <c r="I61" s="123"/>
    </row>
    <row r="62" spans="6:9" x14ac:dyDescent="0.2">
      <c r="F62" s="121"/>
      <c r="G62" s="122"/>
      <c r="H62" s="122"/>
      <c r="I62" s="123"/>
    </row>
    <row r="63" spans="6:9" x14ac:dyDescent="0.2">
      <c r="F63" s="121"/>
      <c r="G63" s="122"/>
      <c r="H63" s="122"/>
      <c r="I63" s="123"/>
    </row>
    <row r="64" spans="6:9" x14ac:dyDescent="0.2">
      <c r="F64" s="121"/>
      <c r="G64" s="122"/>
      <c r="H64" s="122"/>
      <c r="I64" s="123"/>
    </row>
    <row r="65" spans="6:9" x14ac:dyDescent="0.2">
      <c r="F65" s="121"/>
      <c r="G65" s="122"/>
      <c r="H65" s="122"/>
      <c r="I65" s="123"/>
    </row>
    <row r="66" spans="6:9" x14ac:dyDescent="0.2">
      <c r="F66" s="121"/>
      <c r="G66" s="122"/>
      <c r="H66" s="122"/>
      <c r="I66" s="123"/>
    </row>
    <row r="67" spans="6:9" x14ac:dyDescent="0.2">
      <c r="F67" s="121"/>
      <c r="G67" s="122"/>
      <c r="H67" s="122"/>
      <c r="I67" s="123"/>
    </row>
    <row r="68" spans="6:9" x14ac:dyDescent="0.2">
      <c r="F68" s="121"/>
      <c r="G68" s="122"/>
      <c r="H68" s="122"/>
      <c r="I68" s="123"/>
    </row>
    <row r="69" spans="6:9" x14ac:dyDescent="0.2">
      <c r="F69" s="121"/>
      <c r="G69" s="122"/>
      <c r="H69" s="122"/>
      <c r="I69" s="123"/>
    </row>
    <row r="70" spans="6:9" x14ac:dyDescent="0.2">
      <c r="F70" s="121"/>
      <c r="G70" s="122"/>
      <c r="H70" s="122"/>
      <c r="I70" s="123"/>
    </row>
    <row r="71" spans="6:9" x14ac:dyDescent="0.2">
      <c r="F71" s="121"/>
      <c r="G71" s="122"/>
      <c r="H71" s="122"/>
      <c r="I71" s="123"/>
    </row>
    <row r="72" spans="6:9" x14ac:dyDescent="0.2">
      <c r="F72" s="121"/>
      <c r="G72" s="122"/>
      <c r="H72" s="122"/>
      <c r="I72" s="123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55"/>
  <sheetViews>
    <sheetView showGridLines="0" showZeros="0" tabSelected="1" zoomScale="80" zoomScaleNormal="100" workbookViewId="0">
      <selection activeCell="G16" sqref="G16"/>
    </sheetView>
  </sheetViews>
  <sheetFormatPr defaultRowHeight="12.75" x14ac:dyDescent="0.2"/>
  <cols>
    <col min="1" max="1" width="4.42578125" style="198" customWidth="1"/>
    <col min="2" max="2" width="14.140625" style="125" customWidth="1"/>
    <col min="3" max="3" width="47.5703125" style="125" customWidth="1"/>
    <col min="4" max="4" width="5.5703125" style="125" customWidth="1"/>
    <col min="5" max="5" width="10" style="170" customWidth="1"/>
    <col min="6" max="6" width="11.28515625" style="220" customWidth="1"/>
    <col min="7" max="7" width="16.140625" style="125" customWidth="1"/>
    <col min="8" max="8" width="13.140625" style="125" customWidth="1"/>
    <col min="9" max="9" width="14.5703125" style="125" customWidth="1"/>
    <col min="10" max="10" width="13.140625" style="125" customWidth="1"/>
    <col min="11" max="11" width="13.5703125" style="125" customWidth="1"/>
    <col min="12" max="16384" width="9.140625" style="125"/>
  </cols>
  <sheetData>
    <row r="1" spans="1:59" ht="15.75" x14ac:dyDescent="0.25">
      <c r="A1" s="197" t="s">
        <v>57</v>
      </c>
      <c r="B1" s="124"/>
      <c r="C1" s="124"/>
      <c r="D1" s="124"/>
      <c r="E1" s="124"/>
      <c r="F1" s="210"/>
      <c r="G1" s="124"/>
      <c r="H1" s="124"/>
      <c r="I1" s="124"/>
    </row>
    <row r="2" spans="1:59" ht="13.5" thickBot="1" x14ac:dyDescent="0.25">
      <c r="B2" s="195"/>
      <c r="C2" s="196"/>
      <c r="D2" s="196"/>
      <c r="E2" s="126"/>
      <c r="F2" s="211"/>
      <c r="G2" s="196"/>
    </row>
    <row r="3" spans="1:59" ht="13.5" thickTop="1" x14ac:dyDescent="0.2">
      <c r="A3" s="199" t="s">
        <v>5</v>
      </c>
      <c r="B3" s="69"/>
      <c r="C3" s="70" t="str">
        <f>CONCATENATE(cislostavby," ",nazevstavby)</f>
        <v xml:space="preserve"> Přestavba WC Ivančice-VZT</v>
      </c>
      <c r="D3" s="71"/>
      <c r="E3" s="72"/>
      <c r="F3" s="212"/>
      <c r="G3" s="127"/>
      <c r="H3" s="128">
        <f>Rekapitulace!H1</f>
        <v>0</v>
      </c>
      <c r="I3" s="129"/>
    </row>
    <row r="4" spans="1:59" ht="13.5" thickBot="1" x14ac:dyDescent="0.25">
      <c r="A4" s="200" t="s">
        <v>1</v>
      </c>
      <c r="B4" s="76"/>
      <c r="C4" s="77" t="str">
        <f>CONCATENATE(cisloobjektu," ",nazevobjektu)</f>
        <v xml:space="preserve"> Vzduchotechnika</v>
      </c>
      <c r="D4" s="78"/>
      <c r="E4" s="79"/>
      <c r="F4" s="213"/>
      <c r="G4" s="130"/>
      <c r="H4" s="130"/>
      <c r="I4" s="131"/>
    </row>
    <row r="5" spans="1:59" ht="13.5" thickTop="1" x14ac:dyDescent="0.2">
      <c r="A5" s="201"/>
      <c r="B5" s="132"/>
      <c r="C5" s="132"/>
      <c r="D5" s="133"/>
      <c r="E5" s="134"/>
      <c r="F5" s="214"/>
      <c r="G5" s="135"/>
      <c r="H5" s="133"/>
      <c r="I5" s="133"/>
    </row>
    <row r="6" spans="1:59" x14ac:dyDescent="0.2">
      <c r="A6" s="202" t="s">
        <v>58</v>
      </c>
      <c r="B6" s="136" t="s">
        <v>59</v>
      </c>
      <c r="C6" s="136" t="s">
        <v>60</v>
      </c>
      <c r="D6" s="136" t="s">
        <v>61</v>
      </c>
      <c r="E6" s="137" t="s">
        <v>62</v>
      </c>
      <c r="F6" s="215" t="s">
        <v>63</v>
      </c>
      <c r="G6" s="138" t="s">
        <v>64</v>
      </c>
      <c r="H6" s="139" t="s">
        <v>65</v>
      </c>
      <c r="I6" s="139" t="s">
        <v>66</v>
      </c>
      <c r="J6" s="139" t="s">
        <v>67</v>
      </c>
      <c r="K6" s="139" t="s">
        <v>68</v>
      </c>
    </row>
    <row r="7" spans="1:59" x14ac:dyDescent="0.2">
      <c r="A7" s="203" t="s">
        <v>69</v>
      </c>
      <c r="B7" s="140" t="s">
        <v>74</v>
      </c>
      <c r="C7" s="141" t="s">
        <v>75</v>
      </c>
      <c r="D7" s="142"/>
      <c r="E7" s="143"/>
      <c r="F7" s="216"/>
      <c r="G7" s="144"/>
      <c r="H7" s="145"/>
      <c r="I7" s="145"/>
      <c r="J7" s="145"/>
      <c r="K7" s="145"/>
      <c r="Q7" s="146">
        <v>1</v>
      </c>
    </row>
    <row r="8" spans="1:59" x14ac:dyDescent="0.2">
      <c r="A8" s="204">
        <v>1</v>
      </c>
      <c r="B8" s="147" t="s">
        <v>76</v>
      </c>
      <c r="C8" s="148" t="s">
        <v>77</v>
      </c>
      <c r="D8" s="149" t="s">
        <v>78</v>
      </c>
      <c r="E8" s="150">
        <v>10.95</v>
      </c>
      <c r="F8" s="217"/>
      <c r="G8" s="151">
        <f>E8*F8</f>
        <v>0</v>
      </c>
      <c r="H8" s="152">
        <v>8.4600000000000005E-3</v>
      </c>
      <c r="I8" s="152">
        <f>E8*H8</f>
        <v>9.2636999999999997E-2</v>
      </c>
      <c r="J8" s="152">
        <v>0</v>
      </c>
      <c r="K8" s="152">
        <f>E8*J8</f>
        <v>0</v>
      </c>
      <c r="Q8" s="146">
        <v>2</v>
      </c>
      <c r="AA8" s="125">
        <v>12</v>
      </c>
      <c r="AB8" s="125">
        <v>0</v>
      </c>
      <c r="AC8" s="125">
        <v>1</v>
      </c>
      <c r="BB8" s="125">
        <v>1</v>
      </c>
      <c r="BC8" s="125">
        <f>IF(BB8=1,G8,0)</f>
        <v>0</v>
      </c>
      <c r="BD8" s="125">
        <f>IF(BB8=2,G8,0)</f>
        <v>0</v>
      </c>
      <c r="BE8" s="125">
        <f>IF(BB8=3,G8,0)</f>
        <v>0</v>
      </c>
      <c r="BF8" s="125">
        <f>IF(BB8=4,G8,0)</f>
        <v>0</v>
      </c>
      <c r="BG8" s="125">
        <f>IF(BB8=5,G8,0)</f>
        <v>0</v>
      </c>
    </row>
    <row r="9" spans="1:59" x14ac:dyDescent="0.2">
      <c r="A9" s="205"/>
      <c r="B9" s="153"/>
      <c r="C9" s="154" t="s">
        <v>79</v>
      </c>
      <c r="D9" s="155"/>
      <c r="E9" s="156">
        <v>10.95</v>
      </c>
      <c r="F9" s="218"/>
      <c r="G9" s="157"/>
      <c r="H9" s="158"/>
      <c r="I9" s="158"/>
      <c r="J9" s="158"/>
      <c r="K9" s="158"/>
      <c r="M9" s="125" t="s">
        <v>79</v>
      </c>
      <c r="O9" s="159"/>
      <c r="Q9" s="146"/>
    </row>
    <row r="10" spans="1:59" x14ac:dyDescent="0.2">
      <c r="A10" s="206"/>
      <c r="B10" s="161" t="s">
        <v>71</v>
      </c>
      <c r="C10" s="162" t="str">
        <f>CONCATENATE(B7," ",C7)</f>
        <v>3 Svislé a kompletní konstrukce</v>
      </c>
      <c r="D10" s="160"/>
      <c r="E10" s="163"/>
      <c r="F10" s="219"/>
      <c r="G10" s="164">
        <f>SUM(G7:G9)</f>
        <v>0</v>
      </c>
      <c r="H10" s="165"/>
      <c r="I10" s="166">
        <f>SUM(I7:I9)</f>
        <v>9.2636999999999997E-2</v>
      </c>
      <c r="J10" s="165"/>
      <c r="K10" s="166">
        <f>SUM(K7:K9)</f>
        <v>0</v>
      </c>
      <c r="Q10" s="146">
        <v>4</v>
      </c>
      <c r="BC10" s="167">
        <f>SUM(BC7:BC9)</f>
        <v>0</v>
      </c>
      <c r="BD10" s="167">
        <f>SUM(BD7:BD9)</f>
        <v>0</v>
      </c>
      <c r="BE10" s="167">
        <f>SUM(BE7:BE9)</f>
        <v>0</v>
      </c>
      <c r="BF10" s="167">
        <f>SUM(BF7:BF9)</f>
        <v>0</v>
      </c>
      <c r="BG10" s="167">
        <f>SUM(BG7:BG9)</f>
        <v>0</v>
      </c>
    </row>
    <row r="11" spans="1:59" x14ac:dyDescent="0.2">
      <c r="A11" s="203" t="s">
        <v>69</v>
      </c>
      <c r="B11" s="140" t="s">
        <v>80</v>
      </c>
      <c r="C11" s="141" t="s">
        <v>81</v>
      </c>
      <c r="D11" s="142"/>
      <c r="E11" s="143"/>
      <c r="F11" s="216"/>
      <c r="G11" s="144"/>
      <c r="H11" s="145"/>
      <c r="I11" s="145"/>
      <c r="J11" s="145"/>
      <c r="K11" s="145"/>
      <c r="Q11" s="146">
        <v>1</v>
      </c>
    </row>
    <row r="12" spans="1:59" x14ac:dyDescent="0.2">
      <c r="A12" s="204">
        <v>2</v>
      </c>
      <c r="B12" s="147" t="s">
        <v>82</v>
      </c>
      <c r="C12" s="148" t="s">
        <v>83</v>
      </c>
      <c r="D12" s="149" t="s">
        <v>78</v>
      </c>
      <c r="E12" s="150">
        <v>16</v>
      </c>
      <c r="F12" s="217">
        <v>0</v>
      </c>
      <c r="G12" s="151">
        <f>E12*F12</f>
        <v>0</v>
      </c>
      <c r="H12" s="152">
        <v>1.58E-3</v>
      </c>
      <c r="I12" s="152">
        <f>E12*H12</f>
        <v>2.528E-2</v>
      </c>
      <c r="J12" s="152">
        <v>0</v>
      </c>
      <c r="K12" s="152">
        <f>E12*J12</f>
        <v>0</v>
      </c>
      <c r="Q12" s="146">
        <v>2</v>
      </c>
      <c r="AA12" s="125">
        <v>12</v>
      </c>
      <c r="AB12" s="125">
        <v>0</v>
      </c>
      <c r="AC12" s="125">
        <v>2</v>
      </c>
      <c r="BB12" s="125">
        <v>1</v>
      </c>
      <c r="BC12" s="125">
        <f>IF(BB12=1,G12,0)</f>
        <v>0</v>
      </c>
      <c r="BD12" s="125">
        <f>IF(BB12=2,G12,0)</f>
        <v>0</v>
      </c>
      <c r="BE12" s="125">
        <f>IF(BB12=3,G12,0)</f>
        <v>0</v>
      </c>
      <c r="BF12" s="125">
        <f>IF(BB12=4,G12,0)</f>
        <v>0</v>
      </c>
      <c r="BG12" s="125">
        <f>IF(BB12=5,G12,0)</f>
        <v>0</v>
      </c>
    </row>
    <row r="13" spans="1:59" x14ac:dyDescent="0.2">
      <c r="A13" s="205"/>
      <c r="B13" s="153"/>
      <c r="C13" s="154" t="s">
        <v>84</v>
      </c>
      <c r="D13" s="155"/>
      <c r="E13" s="156">
        <v>16</v>
      </c>
      <c r="F13" s="218"/>
      <c r="G13" s="157"/>
      <c r="H13" s="158"/>
      <c r="I13" s="158"/>
      <c r="J13" s="158"/>
      <c r="K13" s="158"/>
      <c r="M13" s="125" t="s">
        <v>84</v>
      </c>
      <c r="O13" s="159"/>
      <c r="Q13" s="146"/>
    </row>
    <row r="14" spans="1:59" x14ac:dyDescent="0.2">
      <c r="A14" s="205"/>
      <c r="B14" s="153"/>
      <c r="C14" s="154" t="s">
        <v>85</v>
      </c>
      <c r="D14" s="155"/>
      <c r="E14" s="156">
        <v>0</v>
      </c>
      <c r="F14" s="218"/>
      <c r="G14" s="157"/>
      <c r="H14" s="158"/>
      <c r="I14" s="158"/>
      <c r="J14" s="158"/>
      <c r="K14" s="158"/>
      <c r="M14" s="125" t="s">
        <v>85</v>
      </c>
      <c r="O14" s="159"/>
      <c r="Q14" s="146"/>
    </row>
    <row r="15" spans="1:59" x14ac:dyDescent="0.2">
      <c r="A15" s="206"/>
      <c r="B15" s="161" t="s">
        <v>71</v>
      </c>
      <c r="C15" s="162" t="str">
        <f>CONCATENATE(B11," ",C11)</f>
        <v>94 Lešení a stavební výtahy</v>
      </c>
      <c r="D15" s="160"/>
      <c r="E15" s="163"/>
      <c r="F15" s="219"/>
      <c r="G15" s="164">
        <f>SUM(G11:G14)</f>
        <v>0</v>
      </c>
      <c r="H15" s="165"/>
      <c r="I15" s="166">
        <f>SUM(I11:I14)</f>
        <v>2.528E-2</v>
      </c>
      <c r="J15" s="165"/>
      <c r="K15" s="166">
        <f>SUM(K11:K14)</f>
        <v>0</v>
      </c>
      <c r="Q15" s="146">
        <v>4</v>
      </c>
      <c r="BC15" s="167">
        <f>SUM(BC11:BC14)</f>
        <v>0</v>
      </c>
      <c r="BD15" s="167">
        <f>SUM(BD11:BD14)</f>
        <v>0</v>
      </c>
      <c r="BE15" s="167">
        <f>SUM(BE11:BE14)</f>
        <v>0</v>
      </c>
      <c r="BF15" s="167">
        <f>SUM(BF11:BF14)</f>
        <v>0</v>
      </c>
      <c r="BG15" s="167">
        <f>SUM(BG11:BG14)</f>
        <v>0</v>
      </c>
    </row>
    <row r="16" spans="1:59" x14ac:dyDescent="0.2">
      <c r="A16" s="203" t="s">
        <v>69</v>
      </c>
      <c r="B16" s="140" t="s">
        <v>86</v>
      </c>
      <c r="C16" s="141" t="s">
        <v>87</v>
      </c>
      <c r="D16" s="142"/>
      <c r="E16" s="143"/>
      <c r="F16" s="216"/>
      <c r="G16" s="144"/>
      <c r="H16" s="145"/>
      <c r="I16" s="145"/>
      <c r="J16" s="145"/>
      <c r="K16" s="145"/>
      <c r="Q16" s="146">
        <v>1</v>
      </c>
    </row>
    <row r="17" spans="1:59" x14ac:dyDescent="0.2">
      <c r="A17" s="204">
        <v>3</v>
      </c>
      <c r="B17" s="147" t="s">
        <v>88</v>
      </c>
      <c r="C17" s="148" t="s">
        <v>89</v>
      </c>
      <c r="D17" s="149" t="s">
        <v>90</v>
      </c>
      <c r="E17" s="150">
        <v>73</v>
      </c>
      <c r="F17" s="217">
        <v>0</v>
      </c>
      <c r="G17" s="151">
        <f>E17*F17</f>
        <v>0</v>
      </c>
      <c r="H17" s="152">
        <v>4.8999999999999998E-4</v>
      </c>
      <c r="I17" s="152">
        <f>E17*H17</f>
        <v>3.5769999999999996E-2</v>
      </c>
      <c r="J17" s="152">
        <v>-5.3999999999999999E-2</v>
      </c>
      <c r="K17" s="152">
        <f>E17*J17</f>
        <v>-3.9420000000000002</v>
      </c>
      <c r="Q17" s="146">
        <v>2</v>
      </c>
      <c r="AA17" s="125">
        <v>12</v>
      </c>
      <c r="AB17" s="125">
        <v>0</v>
      </c>
      <c r="AC17" s="125">
        <v>3</v>
      </c>
      <c r="BB17" s="125">
        <v>1</v>
      </c>
      <c r="BC17" s="125">
        <f>IF(BB17=1,G17,0)</f>
        <v>0</v>
      </c>
      <c r="BD17" s="125">
        <f>IF(BB17=2,G17,0)</f>
        <v>0</v>
      </c>
      <c r="BE17" s="125">
        <f>IF(BB17=3,G17,0)</f>
        <v>0</v>
      </c>
      <c r="BF17" s="125">
        <f>IF(BB17=4,G17,0)</f>
        <v>0</v>
      </c>
      <c r="BG17" s="125">
        <f>IF(BB17=5,G17,0)</f>
        <v>0</v>
      </c>
    </row>
    <row r="18" spans="1:59" x14ac:dyDescent="0.2">
      <c r="A18" s="205"/>
      <c r="B18" s="153"/>
      <c r="C18" s="154" t="s">
        <v>91</v>
      </c>
      <c r="D18" s="155"/>
      <c r="E18" s="156">
        <v>52</v>
      </c>
      <c r="F18" s="218"/>
      <c r="G18" s="157"/>
      <c r="H18" s="158"/>
      <c r="I18" s="158"/>
      <c r="J18" s="158"/>
      <c r="K18" s="158"/>
      <c r="M18" s="125" t="s">
        <v>91</v>
      </c>
      <c r="O18" s="159"/>
      <c r="Q18" s="146"/>
    </row>
    <row r="19" spans="1:59" x14ac:dyDescent="0.2">
      <c r="A19" s="205"/>
      <c r="B19" s="153"/>
      <c r="C19" s="154" t="s">
        <v>92</v>
      </c>
      <c r="D19" s="155"/>
      <c r="E19" s="156">
        <v>21</v>
      </c>
      <c r="F19" s="218"/>
      <c r="G19" s="157"/>
      <c r="H19" s="158"/>
      <c r="I19" s="158"/>
      <c r="J19" s="158"/>
      <c r="K19" s="158"/>
      <c r="M19" s="125" t="s">
        <v>92</v>
      </c>
      <c r="O19" s="159"/>
      <c r="Q19" s="146"/>
    </row>
    <row r="20" spans="1:59" x14ac:dyDescent="0.2">
      <c r="A20" s="204">
        <v>4</v>
      </c>
      <c r="B20" s="147" t="s">
        <v>93</v>
      </c>
      <c r="C20" s="148" t="s">
        <v>94</v>
      </c>
      <c r="D20" s="149" t="s">
        <v>95</v>
      </c>
      <c r="E20" s="150">
        <v>14</v>
      </c>
      <c r="F20" s="217">
        <v>0</v>
      </c>
      <c r="G20" s="151">
        <f>E20*F20</f>
        <v>0</v>
      </c>
      <c r="H20" s="152">
        <v>0</v>
      </c>
      <c r="I20" s="152">
        <f>E20*H20</f>
        <v>0</v>
      </c>
      <c r="J20" s="152">
        <v>-8.0000000000000002E-3</v>
      </c>
      <c r="K20" s="152">
        <f>E20*J20</f>
        <v>-0.112</v>
      </c>
      <c r="Q20" s="146">
        <v>2</v>
      </c>
      <c r="AA20" s="125">
        <v>12</v>
      </c>
      <c r="AB20" s="125">
        <v>0</v>
      </c>
      <c r="AC20" s="125">
        <v>4</v>
      </c>
      <c r="BB20" s="125">
        <v>1</v>
      </c>
      <c r="BC20" s="125">
        <f>IF(BB20=1,G20,0)</f>
        <v>0</v>
      </c>
      <c r="BD20" s="125">
        <f>IF(BB20=2,G20,0)</f>
        <v>0</v>
      </c>
      <c r="BE20" s="125">
        <f>IF(BB20=3,G20,0)</f>
        <v>0</v>
      </c>
      <c r="BF20" s="125">
        <f>IF(BB20=4,G20,0)</f>
        <v>0</v>
      </c>
      <c r="BG20" s="125">
        <f>IF(BB20=5,G20,0)</f>
        <v>0</v>
      </c>
    </row>
    <row r="21" spans="1:59" x14ac:dyDescent="0.2">
      <c r="A21" s="205"/>
      <c r="B21" s="153"/>
      <c r="C21" s="154" t="s">
        <v>96</v>
      </c>
      <c r="D21" s="155"/>
      <c r="E21" s="156">
        <v>8</v>
      </c>
      <c r="F21" s="218"/>
      <c r="G21" s="157"/>
      <c r="H21" s="158"/>
      <c r="I21" s="158"/>
      <c r="J21" s="158"/>
      <c r="K21" s="158"/>
      <c r="M21" s="125" t="s">
        <v>96</v>
      </c>
      <c r="O21" s="159"/>
      <c r="Q21" s="146"/>
    </row>
    <row r="22" spans="1:59" x14ac:dyDescent="0.2">
      <c r="A22" s="205"/>
      <c r="B22" s="153"/>
      <c r="C22" s="154" t="s">
        <v>97</v>
      </c>
      <c r="D22" s="155"/>
      <c r="E22" s="156">
        <v>6</v>
      </c>
      <c r="F22" s="218"/>
      <c r="G22" s="157"/>
      <c r="H22" s="158"/>
      <c r="I22" s="158"/>
      <c r="J22" s="158"/>
      <c r="K22" s="158"/>
      <c r="M22" s="125" t="s">
        <v>97</v>
      </c>
      <c r="O22" s="159"/>
      <c r="Q22" s="146"/>
    </row>
    <row r="23" spans="1:59" x14ac:dyDescent="0.2">
      <c r="A23" s="204">
        <v>5</v>
      </c>
      <c r="B23" s="147" t="s">
        <v>98</v>
      </c>
      <c r="C23" s="148" t="s">
        <v>99</v>
      </c>
      <c r="D23" s="149" t="s">
        <v>100</v>
      </c>
      <c r="E23" s="150">
        <v>3.0405000000000002</v>
      </c>
      <c r="F23" s="217">
        <v>0</v>
      </c>
      <c r="G23" s="151">
        <f>E23*F23</f>
        <v>0</v>
      </c>
      <c r="H23" s="152">
        <v>0</v>
      </c>
      <c r="I23" s="152">
        <f>E23*H23</f>
        <v>0</v>
      </c>
      <c r="J23" s="152">
        <v>0</v>
      </c>
      <c r="K23" s="152">
        <f>E23*J23</f>
        <v>0</v>
      </c>
      <c r="Q23" s="146">
        <v>2</v>
      </c>
      <c r="AA23" s="125">
        <v>12</v>
      </c>
      <c r="AB23" s="125">
        <v>0</v>
      </c>
      <c r="AC23" s="125">
        <v>5</v>
      </c>
      <c r="BB23" s="125">
        <v>1</v>
      </c>
      <c r="BC23" s="125">
        <f>IF(BB23=1,G23,0)</f>
        <v>0</v>
      </c>
      <c r="BD23" s="125">
        <f>IF(BB23=2,G23,0)</f>
        <v>0</v>
      </c>
      <c r="BE23" s="125">
        <f>IF(BB23=3,G23,0)</f>
        <v>0</v>
      </c>
      <c r="BF23" s="125">
        <f>IF(BB23=4,G23,0)</f>
        <v>0</v>
      </c>
      <c r="BG23" s="125">
        <f>IF(BB23=5,G23,0)</f>
        <v>0</v>
      </c>
    </row>
    <row r="24" spans="1:59" x14ac:dyDescent="0.2">
      <c r="A24" s="205"/>
      <c r="B24" s="153"/>
      <c r="C24" s="154" t="s">
        <v>101</v>
      </c>
      <c r="D24" s="155"/>
      <c r="E24" s="156">
        <v>3.0405000000000002</v>
      </c>
      <c r="F24" s="218"/>
      <c r="G24" s="157"/>
      <c r="H24" s="158"/>
      <c r="I24" s="158"/>
      <c r="J24" s="158"/>
      <c r="K24" s="158"/>
      <c r="M24" s="125" t="s">
        <v>101</v>
      </c>
      <c r="O24" s="159"/>
      <c r="Q24" s="146"/>
    </row>
    <row r="25" spans="1:59" x14ac:dyDescent="0.2">
      <c r="A25" s="204">
        <v>6</v>
      </c>
      <c r="B25" s="147" t="s">
        <v>102</v>
      </c>
      <c r="C25" s="148" t="s">
        <v>103</v>
      </c>
      <c r="D25" s="149" t="s">
        <v>100</v>
      </c>
      <c r="E25" s="150">
        <v>3.0405000000000002</v>
      </c>
      <c r="F25" s="217">
        <v>0</v>
      </c>
      <c r="G25" s="151">
        <f>E25*F25</f>
        <v>0</v>
      </c>
      <c r="H25" s="152">
        <v>0</v>
      </c>
      <c r="I25" s="152">
        <f>E25*H25</f>
        <v>0</v>
      </c>
      <c r="J25" s="152">
        <v>0</v>
      </c>
      <c r="K25" s="152">
        <f>E25*J25</f>
        <v>0</v>
      </c>
      <c r="Q25" s="146">
        <v>2</v>
      </c>
      <c r="AA25" s="125">
        <v>12</v>
      </c>
      <c r="AB25" s="125">
        <v>0</v>
      </c>
      <c r="AC25" s="125">
        <v>6</v>
      </c>
      <c r="BB25" s="125">
        <v>1</v>
      </c>
      <c r="BC25" s="125">
        <f>IF(BB25=1,G25,0)</f>
        <v>0</v>
      </c>
      <c r="BD25" s="125">
        <f>IF(BB25=2,G25,0)</f>
        <v>0</v>
      </c>
      <c r="BE25" s="125">
        <f>IF(BB25=3,G25,0)</f>
        <v>0</v>
      </c>
      <c r="BF25" s="125">
        <f>IF(BB25=4,G25,0)</f>
        <v>0</v>
      </c>
      <c r="BG25" s="125">
        <f>IF(BB25=5,G25,0)</f>
        <v>0</v>
      </c>
    </row>
    <row r="26" spans="1:59" x14ac:dyDescent="0.2">
      <c r="A26" s="205"/>
      <c r="B26" s="153"/>
      <c r="C26" s="154" t="s">
        <v>104</v>
      </c>
      <c r="D26" s="155"/>
      <c r="E26" s="156">
        <v>3.0405000000000002</v>
      </c>
      <c r="F26" s="218"/>
      <c r="G26" s="157"/>
      <c r="H26" s="158"/>
      <c r="I26" s="158"/>
      <c r="J26" s="158"/>
      <c r="K26" s="158"/>
      <c r="M26" s="125" t="s">
        <v>104</v>
      </c>
      <c r="O26" s="159"/>
      <c r="Q26" s="146"/>
    </row>
    <row r="27" spans="1:59" x14ac:dyDescent="0.2">
      <c r="A27" s="204">
        <v>7</v>
      </c>
      <c r="B27" s="147" t="s">
        <v>105</v>
      </c>
      <c r="C27" s="148" t="s">
        <v>106</v>
      </c>
      <c r="D27" s="149" t="s">
        <v>100</v>
      </c>
      <c r="E27" s="150">
        <v>4.0540000000000003</v>
      </c>
      <c r="F27" s="217">
        <v>0</v>
      </c>
      <c r="G27" s="151">
        <f>E27*F27</f>
        <v>0</v>
      </c>
      <c r="H27" s="152">
        <v>0</v>
      </c>
      <c r="I27" s="152">
        <f>E27*H27</f>
        <v>0</v>
      </c>
      <c r="J27" s="152">
        <v>0</v>
      </c>
      <c r="K27" s="152">
        <f>E27*J27</f>
        <v>0</v>
      </c>
      <c r="Q27" s="146">
        <v>2</v>
      </c>
      <c r="AA27" s="125">
        <v>12</v>
      </c>
      <c r="AB27" s="125">
        <v>0</v>
      </c>
      <c r="AC27" s="125">
        <v>7</v>
      </c>
      <c r="BB27" s="125">
        <v>1</v>
      </c>
      <c r="BC27" s="125">
        <f>IF(BB27=1,G27,0)</f>
        <v>0</v>
      </c>
      <c r="BD27" s="125">
        <f>IF(BB27=2,G27,0)</f>
        <v>0</v>
      </c>
      <c r="BE27" s="125">
        <f>IF(BB27=3,G27,0)</f>
        <v>0</v>
      </c>
      <c r="BF27" s="125">
        <f>IF(BB27=4,G27,0)</f>
        <v>0</v>
      </c>
      <c r="BG27" s="125">
        <f>IF(BB27=5,G27,0)</f>
        <v>0</v>
      </c>
    </row>
    <row r="28" spans="1:59" x14ac:dyDescent="0.2">
      <c r="A28" s="204">
        <v>8</v>
      </c>
      <c r="B28" s="147" t="s">
        <v>107</v>
      </c>
      <c r="C28" s="148" t="s">
        <v>108</v>
      </c>
      <c r="D28" s="149" t="s">
        <v>100</v>
      </c>
      <c r="E28" s="150">
        <v>4.0540000000000003</v>
      </c>
      <c r="F28" s="217">
        <v>0</v>
      </c>
      <c r="G28" s="151">
        <f>E28*F28</f>
        <v>0</v>
      </c>
      <c r="H28" s="152">
        <v>0</v>
      </c>
      <c r="I28" s="152">
        <f>E28*H28</f>
        <v>0</v>
      </c>
      <c r="J28" s="152">
        <v>0</v>
      </c>
      <c r="K28" s="152">
        <f>E28*J28</f>
        <v>0</v>
      </c>
      <c r="Q28" s="146">
        <v>2</v>
      </c>
      <c r="AA28" s="125">
        <v>12</v>
      </c>
      <c r="AB28" s="125">
        <v>0</v>
      </c>
      <c r="AC28" s="125">
        <v>8</v>
      </c>
      <c r="BB28" s="125">
        <v>1</v>
      </c>
      <c r="BC28" s="125">
        <f>IF(BB28=1,G28,0)</f>
        <v>0</v>
      </c>
      <c r="BD28" s="125">
        <f>IF(BB28=2,G28,0)</f>
        <v>0</v>
      </c>
      <c r="BE28" s="125">
        <f>IF(BB28=3,G28,0)</f>
        <v>0</v>
      </c>
      <c r="BF28" s="125">
        <f>IF(BB28=4,G28,0)</f>
        <v>0</v>
      </c>
      <c r="BG28" s="125">
        <f>IF(BB28=5,G28,0)</f>
        <v>0</v>
      </c>
    </row>
    <row r="29" spans="1:59" x14ac:dyDescent="0.2">
      <c r="A29" s="204">
        <v>9</v>
      </c>
      <c r="B29" s="147" t="s">
        <v>109</v>
      </c>
      <c r="C29" s="148" t="s">
        <v>110</v>
      </c>
      <c r="D29" s="149" t="s">
        <v>100</v>
      </c>
      <c r="E29" s="150">
        <v>60.81</v>
      </c>
      <c r="F29" s="217">
        <v>0</v>
      </c>
      <c r="G29" s="151">
        <f>E29*F29</f>
        <v>0</v>
      </c>
      <c r="H29" s="152">
        <v>0</v>
      </c>
      <c r="I29" s="152">
        <f>E29*H29</f>
        <v>0</v>
      </c>
      <c r="J29" s="152">
        <v>0</v>
      </c>
      <c r="K29" s="152">
        <f>E29*J29</f>
        <v>0</v>
      </c>
      <c r="Q29" s="146">
        <v>2</v>
      </c>
      <c r="AA29" s="125">
        <v>12</v>
      </c>
      <c r="AB29" s="125">
        <v>0</v>
      </c>
      <c r="AC29" s="125">
        <v>9</v>
      </c>
      <c r="BB29" s="125">
        <v>1</v>
      </c>
      <c r="BC29" s="125">
        <f>IF(BB29=1,G29,0)</f>
        <v>0</v>
      </c>
      <c r="BD29" s="125">
        <f>IF(BB29=2,G29,0)</f>
        <v>0</v>
      </c>
      <c r="BE29" s="125">
        <f>IF(BB29=3,G29,0)</f>
        <v>0</v>
      </c>
      <c r="BF29" s="125">
        <f>IF(BB29=4,G29,0)</f>
        <v>0</v>
      </c>
      <c r="BG29" s="125">
        <f>IF(BB29=5,G29,0)</f>
        <v>0</v>
      </c>
    </row>
    <row r="30" spans="1:59" x14ac:dyDescent="0.2">
      <c r="A30" s="205"/>
      <c r="B30" s="153"/>
      <c r="C30" s="154" t="s">
        <v>111</v>
      </c>
      <c r="D30" s="155"/>
      <c r="E30" s="156">
        <v>60.81</v>
      </c>
      <c r="F30" s="218"/>
      <c r="G30" s="157"/>
      <c r="H30" s="158"/>
      <c r="I30" s="158"/>
      <c r="J30" s="158"/>
      <c r="K30" s="158"/>
      <c r="M30" s="125" t="s">
        <v>111</v>
      </c>
      <c r="O30" s="159"/>
      <c r="Q30" s="146"/>
    </row>
    <row r="31" spans="1:59" x14ac:dyDescent="0.2">
      <c r="A31" s="206"/>
      <c r="B31" s="161" t="s">
        <v>71</v>
      </c>
      <c r="C31" s="162" t="str">
        <f>CONCATENATE(B16," ",C16)</f>
        <v>97 Prorážení otvorů</v>
      </c>
      <c r="D31" s="160"/>
      <c r="E31" s="163"/>
      <c r="F31" s="219"/>
      <c r="G31" s="164">
        <f>SUM(G16:G30)</f>
        <v>0</v>
      </c>
      <c r="H31" s="165"/>
      <c r="I31" s="166">
        <f>SUM(I16:I30)</f>
        <v>3.5769999999999996E-2</v>
      </c>
      <c r="J31" s="165"/>
      <c r="K31" s="166">
        <f>SUM(K16:K30)</f>
        <v>-4.0540000000000003</v>
      </c>
      <c r="Q31" s="146">
        <v>4</v>
      </c>
      <c r="BC31" s="167">
        <f>SUM(BC16:BC30)</f>
        <v>0</v>
      </c>
      <c r="BD31" s="167">
        <f>SUM(BD16:BD30)</f>
        <v>0</v>
      </c>
      <c r="BE31" s="167">
        <f>SUM(BE16:BE30)</f>
        <v>0</v>
      </c>
      <c r="BF31" s="167">
        <f>SUM(BF16:BF30)</f>
        <v>0</v>
      </c>
      <c r="BG31" s="167">
        <f>SUM(BG16:BG30)</f>
        <v>0</v>
      </c>
    </row>
    <row r="32" spans="1:59" x14ac:dyDescent="0.2">
      <c r="A32" s="203" t="s">
        <v>69</v>
      </c>
      <c r="B32" s="140" t="s">
        <v>112</v>
      </c>
      <c r="C32" s="141" t="s">
        <v>113</v>
      </c>
      <c r="D32" s="142"/>
      <c r="E32" s="143"/>
      <c r="F32" s="216"/>
      <c r="G32" s="144"/>
      <c r="H32" s="145"/>
      <c r="I32" s="145"/>
      <c r="J32" s="145"/>
      <c r="K32" s="145"/>
      <c r="Q32" s="146">
        <v>1</v>
      </c>
    </row>
    <row r="33" spans="1:59" ht="25.5" x14ac:dyDescent="0.2">
      <c r="A33" s="204">
        <v>10</v>
      </c>
      <c r="B33" s="147" t="s">
        <v>114</v>
      </c>
      <c r="C33" s="148" t="s">
        <v>115</v>
      </c>
      <c r="D33" s="149" t="s">
        <v>70</v>
      </c>
      <c r="E33" s="150">
        <v>4</v>
      </c>
      <c r="F33" s="217">
        <v>0</v>
      </c>
      <c r="G33" s="151">
        <f>E33*F33</f>
        <v>0</v>
      </c>
      <c r="H33" s="152">
        <v>2E-3</v>
      </c>
      <c r="I33" s="152">
        <f>E33*H33</f>
        <v>8.0000000000000002E-3</v>
      </c>
      <c r="J33" s="152">
        <v>0</v>
      </c>
      <c r="K33" s="152">
        <f>E33*J33</f>
        <v>0</v>
      </c>
      <c r="Q33" s="146">
        <v>2</v>
      </c>
      <c r="AA33" s="125">
        <v>12</v>
      </c>
      <c r="AB33" s="125">
        <v>0</v>
      </c>
      <c r="AC33" s="125">
        <v>10</v>
      </c>
      <c r="BB33" s="125">
        <v>2</v>
      </c>
      <c r="BC33" s="125">
        <f>IF(BB33=1,G33,0)</f>
        <v>0</v>
      </c>
      <c r="BD33" s="125">
        <f>IF(BB33=2,G33,0)</f>
        <v>0</v>
      </c>
      <c r="BE33" s="125">
        <f>IF(BB33=3,G33,0)</f>
        <v>0</v>
      </c>
      <c r="BF33" s="125">
        <f>IF(BB33=4,G33,0)</f>
        <v>0</v>
      </c>
      <c r="BG33" s="125">
        <f>IF(BB33=5,G33,0)</f>
        <v>0</v>
      </c>
    </row>
    <row r="34" spans="1:59" x14ac:dyDescent="0.2">
      <c r="A34" s="206"/>
      <c r="B34" s="161" t="s">
        <v>71</v>
      </c>
      <c r="C34" s="162" t="str">
        <f>CONCATENATE(B32," ",C32)</f>
        <v>712 Živičné krytiny</v>
      </c>
      <c r="D34" s="160"/>
      <c r="E34" s="163"/>
      <c r="F34" s="219"/>
      <c r="G34" s="164">
        <f>SUM(G32:G33)</f>
        <v>0</v>
      </c>
      <c r="H34" s="165"/>
      <c r="I34" s="166">
        <f>SUM(I32:I33)</f>
        <v>8.0000000000000002E-3</v>
      </c>
      <c r="J34" s="165"/>
      <c r="K34" s="166">
        <f>SUM(K32:K33)</f>
        <v>0</v>
      </c>
      <c r="Q34" s="146">
        <v>4</v>
      </c>
      <c r="BC34" s="167">
        <f>SUM(BC32:BC33)</f>
        <v>0</v>
      </c>
      <c r="BD34" s="167">
        <f>SUM(BD32:BD33)</f>
        <v>0</v>
      </c>
      <c r="BE34" s="167">
        <f>SUM(BE32:BE33)</f>
        <v>0</v>
      </c>
      <c r="BF34" s="167">
        <f>SUM(BF32:BF33)</f>
        <v>0</v>
      </c>
      <c r="BG34" s="167">
        <f>SUM(BG32:BG33)</f>
        <v>0</v>
      </c>
    </row>
    <row r="35" spans="1:59" x14ac:dyDescent="0.2">
      <c r="A35" s="203" t="s">
        <v>69</v>
      </c>
      <c r="B35" s="140" t="s">
        <v>116</v>
      </c>
      <c r="C35" s="141" t="s">
        <v>117</v>
      </c>
      <c r="D35" s="142"/>
      <c r="E35" s="143"/>
      <c r="F35" s="216"/>
      <c r="G35" s="144"/>
      <c r="H35" s="145"/>
      <c r="I35" s="145"/>
      <c r="J35" s="145"/>
      <c r="K35" s="145"/>
      <c r="Q35" s="146">
        <v>1</v>
      </c>
    </row>
    <row r="36" spans="1:59" x14ac:dyDescent="0.2">
      <c r="A36" s="204">
        <v>11</v>
      </c>
      <c r="B36" s="147" t="s">
        <v>118</v>
      </c>
      <c r="C36" s="148" t="s">
        <v>119</v>
      </c>
      <c r="D36" s="149" t="s">
        <v>78</v>
      </c>
      <c r="E36" s="150">
        <v>1.98</v>
      </c>
      <c r="F36" s="217">
        <v>0</v>
      </c>
      <c r="G36" s="151">
        <f>E36*F36</f>
        <v>0</v>
      </c>
      <c r="H36" s="152">
        <v>5.1000000000000004E-4</v>
      </c>
      <c r="I36" s="152">
        <f>E36*H36</f>
        <v>1.0098000000000002E-3</v>
      </c>
      <c r="J36" s="152">
        <v>0</v>
      </c>
      <c r="K36" s="152">
        <f>E36*J36</f>
        <v>0</v>
      </c>
      <c r="Q36" s="146">
        <v>2</v>
      </c>
      <c r="AA36" s="125">
        <v>12</v>
      </c>
      <c r="AB36" s="125">
        <v>0</v>
      </c>
      <c r="AC36" s="125">
        <v>11</v>
      </c>
      <c r="BB36" s="125">
        <v>2</v>
      </c>
      <c r="BC36" s="125">
        <f>IF(BB36=1,G36,0)</f>
        <v>0</v>
      </c>
      <c r="BD36" s="125">
        <f>IF(BB36=2,G36,0)</f>
        <v>0</v>
      </c>
      <c r="BE36" s="125">
        <f>IF(BB36=3,G36,0)</f>
        <v>0</v>
      </c>
      <c r="BF36" s="125">
        <f>IF(BB36=4,G36,0)</f>
        <v>0</v>
      </c>
      <c r="BG36" s="125">
        <f>IF(BB36=5,G36,0)</f>
        <v>0</v>
      </c>
    </row>
    <row r="37" spans="1:59" x14ac:dyDescent="0.2">
      <c r="A37" s="205"/>
      <c r="B37" s="153"/>
      <c r="C37" s="154" t="s">
        <v>120</v>
      </c>
      <c r="D37" s="155"/>
      <c r="E37" s="156">
        <v>1.98</v>
      </c>
      <c r="F37" s="218"/>
      <c r="G37" s="157"/>
      <c r="H37" s="158"/>
      <c r="I37" s="158"/>
      <c r="J37" s="158"/>
      <c r="K37" s="158"/>
      <c r="M37" s="125" t="s">
        <v>120</v>
      </c>
      <c r="O37" s="159"/>
      <c r="Q37" s="146"/>
    </row>
    <row r="38" spans="1:59" ht="25.5" x14ac:dyDescent="0.2">
      <c r="A38" s="204">
        <v>12</v>
      </c>
      <c r="B38" s="147" t="s">
        <v>121</v>
      </c>
      <c r="C38" s="148" t="s">
        <v>122</v>
      </c>
      <c r="D38" s="149" t="s">
        <v>78</v>
      </c>
      <c r="E38" s="150">
        <v>1.98</v>
      </c>
      <c r="F38" s="217">
        <v>0</v>
      </c>
      <c r="G38" s="151">
        <f>E38*F38</f>
        <v>0</v>
      </c>
      <c r="H38" s="152">
        <v>2E-3</v>
      </c>
      <c r="I38" s="152">
        <f>E38*H38</f>
        <v>3.96E-3</v>
      </c>
      <c r="J38" s="152">
        <v>0</v>
      </c>
      <c r="K38" s="152">
        <f>E38*J38</f>
        <v>0</v>
      </c>
      <c r="Q38" s="146">
        <v>2</v>
      </c>
      <c r="AA38" s="125">
        <v>12</v>
      </c>
      <c r="AB38" s="125">
        <v>0</v>
      </c>
      <c r="AC38" s="125">
        <v>12</v>
      </c>
      <c r="BB38" s="125">
        <v>2</v>
      </c>
      <c r="BC38" s="125">
        <f>IF(BB38=1,G38,0)</f>
        <v>0</v>
      </c>
      <c r="BD38" s="125">
        <f>IF(BB38=2,G38,0)</f>
        <v>0</v>
      </c>
      <c r="BE38" s="125">
        <f>IF(BB38=3,G38,0)</f>
        <v>0</v>
      </c>
      <c r="BF38" s="125">
        <f>IF(BB38=4,G38,0)</f>
        <v>0</v>
      </c>
      <c r="BG38" s="125">
        <f>IF(BB38=5,G38,0)</f>
        <v>0</v>
      </c>
    </row>
    <row r="39" spans="1:59" x14ac:dyDescent="0.2">
      <c r="A39" s="205"/>
      <c r="B39" s="153"/>
      <c r="C39" s="154" t="s">
        <v>120</v>
      </c>
      <c r="D39" s="155"/>
      <c r="E39" s="156">
        <v>1.98</v>
      </c>
      <c r="F39" s="218"/>
      <c r="G39" s="157"/>
      <c r="H39" s="158"/>
      <c r="I39" s="158"/>
      <c r="J39" s="158"/>
      <c r="K39" s="158"/>
      <c r="M39" s="125" t="s">
        <v>120</v>
      </c>
      <c r="O39" s="159"/>
      <c r="Q39" s="146"/>
    </row>
    <row r="40" spans="1:59" x14ac:dyDescent="0.2">
      <c r="A40" s="206"/>
      <c r="B40" s="161" t="s">
        <v>71</v>
      </c>
      <c r="C40" s="162" t="str">
        <f>CONCATENATE(B35," ",C35)</f>
        <v>713 Izolace tepelné</v>
      </c>
      <c r="D40" s="160"/>
      <c r="E40" s="163"/>
      <c r="F40" s="219"/>
      <c r="G40" s="164">
        <f>SUM(G35:G39)</f>
        <v>0</v>
      </c>
      <c r="H40" s="165"/>
      <c r="I40" s="166">
        <f>SUM(I35:I39)</f>
        <v>4.9697999999999999E-3</v>
      </c>
      <c r="J40" s="165"/>
      <c r="K40" s="166">
        <f>SUM(K35:K39)</f>
        <v>0</v>
      </c>
      <c r="Q40" s="146">
        <v>4</v>
      </c>
      <c r="BC40" s="167">
        <f>SUM(BC35:BC39)</f>
        <v>0</v>
      </c>
      <c r="BD40" s="167">
        <f>SUM(BD35:BD39)</f>
        <v>0</v>
      </c>
      <c r="BE40" s="167">
        <f>SUM(BE35:BE39)</f>
        <v>0</v>
      </c>
      <c r="BF40" s="167">
        <f>SUM(BF35:BF39)</f>
        <v>0</v>
      </c>
      <c r="BG40" s="167">
        <f>SUM(BG35:BG39)</f>
        <v>0</v>
      </c>
    </row>
    <row r="41" spans="1:59" x14ac:dyDescent="0.2">
      <c r="A41" s="203" t="s">
        <v>69</v>
      </c>
      <c r="B41" s="140" t="s">
        <v>123</v>
      </c>
      <c r="C41" s="141" t="s">
        <v>124</v>
      </c>
      <c r="D41" s="142"/>
      <c r="E41" s="143"/>
      <c r="F41" s="216"/>
      <c r="G41" s="144"/>
      <c r="H41" s="145"/>
      <c r="I41" s="145"/>
      <c r="J41" s="145"/>
      <c r="K41" s="145"/>
      <c r="Q41" s="146">
        <v>1</v>
      </c>
    </row>
    <row r="42" spans="1:59" ht="12.75" customHeight="1" x14ac:dyDescent="0.2">
      <c r="A42" s="204">
        <v>13</v>
      </c>
      <c r="B42" s="147" t="s">
        <v>125</v>
      </c>
      <c r="C42" s="148" t="s">
        <v>126</v>
      </c>
      <c r="D42" s="149" t="s">
        <v>90</v>
      </c>
      <c r="E42" s="150">
        <v>71</v>
      </c>
      <c r="F42" s="217">
        <v>0</v>
      </c>
      <c r="G42" s="151">
        <f>E42*F42</f>
        <v>0</v>
      </c>
      <c r="H42" s="152">
        <v>1.31E-3</v>
      </c>
      <c r="I42" s="152">
        <f>E42*H42</f>
        <v>9.3009999999999995E-2</v>
      </c>
      <c r="J42" s="152">
        <v>0</v>
      </c>
      <c r="K42" s="152">
        <f>E42*J42</f>
        <v>0</v>
      </c>
      <c r="Q42" s="146">
        <v>2</v>
      </c>
      <c r="AA42" s="125">
        <v>12</v>
      </c>
      <c r="AB42" s="125">
        <v>0</v>
      </c>
      <c r="AC42" s="125">
        <v>13</v>
      </c>
      <c r="BB42" s="125">
        <v>2</v>
      </c>
      <c r="BC42" s="125">
        <f>IF(BB42=1,G42,0)</f>
        <v>0</v>
      </c>
      <c r="BD42" s="125">
        <f>IF(BB42=2,G42,0)</f>
        <v>0</v>
      </c>
      <c r="BE42" s="125">
        <f>IF(BB42=3,G42,0)</f>
        <v>0</v>
      </c>
      <c r="BF42" s="125">
        <f>IF(BB42=4,G42,0)</f>
        <v>0</v>
      </c>
      <c r="BG42" s="125">
        <f>IF(BB42=5,G42,0)</f>
        <v>0</v>
      </c>
    </row>
    <row r="43" spans="1:59" x14ac:dyDescent="0.2">
      <c r="A43" s="205"/>
      <c r="B43" s="153"/>
      <c r="C43" s="154" t="s">
        <v>127</v>
      </c>
      <c r="D43" s="155"/>
      <c r="E43" s="156">
        <v>51</v>
      </c>
      <c r="F43" s="218"/>
      <c r="G43" s="157"/>
      <c r="H43" s="158"/>
      <c r="I43" s="158"/>
      <c r="J43" s="158"/>
      <c r="K43" s="158"/>
      <c r="M43" s="125" t="s">
        <v>127</v>
      </c>
      <c r="O43" s="159"/>
      <c r="Q43" s="146"/>
    </row>
    <row r="44" spans="1:59" x14ac:dyDescent="0.2">
      <c r="A44" s="205"/>
      <c r="B44" s="153"/>
      <c r="C44" s="154" t="s">
        <v>128</v>
      </c>
      <c r="D44" s="155"/>
      <c r="E44" s="156">
        <v>20</v>
      </c>
      <c r="F44" s="218"/>
      <c r="G44" s="157"/>
      <c r="H44" s="158"/>
      <c r="I44" s="158"/>
      <c r="J44" s="158"/>
      <c r="K44" s="158"/>
      <c r="M44" s="125" t="s">
        <v>128</v>
      </c>
      <c r="O44" s="159"/>
      <c r="Q44" s="146"/>
    </row>
    <row r="45" spans="1:59" ht="12.75" customHeight="1" x14ac:dyDescent="0.2">
      <c r="A45" s="204">
        <v>14</v>
      </c>
      <c r="B45" s="147" t="s">
        <v>129</v>
      </c>
      <c r="C45" s="148" t="s">
        <v>130</v>
      </c>
      <c r="D45" s="149" t="s">
        <v>90</v>
      </c>
      <c r="E45" s="150">
        <v>10</v>
      </c>
      <c r="F45" s="217">
        <v>0</v>
      </c>
      <c r="G45" s="151">
        <f>E45*F45</f>
        <v>0</v>
      </c>
      <c r="H45" s="152">
        <v>1.6100000000000001E-3</v>
      </c>
      <c r="I45" s="152">
        <f>E45*H45</f>
        <v>1.61E-2</v>
      </c>
      <c r="J45" s="152">
        <v>0</v>
      </c>
      <c r="K45" s="152">
        <f>E45*J45</f>
        <v>0</v>
      </c>
      <c r="Q45" s="146">
        <v>2</v>
      </c>
      <c r="AA45" s="125">
        <v>12</v>
      </c>
      <c r="AB45" s="125">
        <v>0</v>
      </c>
      <c r="AC45" s="125">
        <v>14</v>
      </c>
      <c r="BB45" s="125">
        <v>2</v>
      </c>
      <c r="BC45" s="125">
        <f>IF(BB45=1,G45,0)</f>
        <v>0</v>
      </c>
      <c r="BD45" s="125">
        <f>IF(BB45=2,G45,0)</f>
        <v>0</v>
      </c>
      <c r="BE45" s="125">
        <f>IF(BB45=3,G45,0)</f>
        <v>0</v>
      </c>
      <c r="BF45" s="125">
        <f>IF(BB45=4,G45,0)</f>
        <v>0</v>
      </c>
      <c r="BG45" s="125">
        <f>IF(BB45=5,G45,0)</f>
        <v>0</v>
      </c>
    </row>
    <row r="46" spans="1:59" x14ac:dyDescent="0.2">
      <c r="A46" s="205"/>
      <c r="B46" s="153"/>
      <c r="C46" s="154" t="s">
        <v>131</v>
      </c>
      <c r="D46" s="155"/>
      <c r="E46" s="156">
        <v>5</v>
      </c>
      <c r="F46" s="218"/>
      <c r="G46" s="157"/>
      <c r="H46" s="158"/>
      <c r="I46" s="158"/>
      <c r="J46" s="158"/>
      <c r="K46" s="158"/>
      <c r="M46" s="125" t="s">
        <v>131</v>
      </c>
      <c r="O46" s="159"/>
      <c r="Q46" s="146"/>
    </row>
    <row r="47" spans="1:59" x14ac:dyDescent="0.2">
      <c r="A47" s="205"/>
      <c r="B47" s="153"/>
      <c r="C47" s="154" t="s">
        <v>132</v>
      </c>
      <c r="D47" s="155"/>
      <c r="E47" s="156">
        <v>5</v>
      </c>
      <c r="F47" s="218"/>
      <c r="G47" s="157"/>
      <c r="H47" s="158"/>
      <c r="I47" s="158"/>
      <c r="J47" s="158"/>
      <c r="K47" s="158"/>
      <c r="M47" s="125" t="s">
        <v>132</v>
      </c>
      <c r="O47" s="159"/>
      <c r="Q47" s="146"/>
    </row>
    <row r="48" spans="1:59" x14ac:dyDescent="0.2">
      <c r="A48" s="204">
        <v>15</v>
      </c>
      <c r="B48" s="147" t="s">
        <v>133</v>
      </c>
      <c r="C48" s="148" t="s">
        <v>134</v>
      </c>
      <c r="D48" s="149" t="s">
        <v>100</v>
      </c>
      <c r="E48" s="150">
        <v>0.11</v>
      </c>
      <c r="F48" s="217">
        <v>0</v>
      </c>
      <c r="G48" s="151">
        <f>E48*F48</f>
        <v>0</v>
      </c>
      <c r="H48" s="152">
        <v>0</v>
      </c>
      <c r="I48" s="152">
        <f>E48*H48</f>
        <v>0</v>
      </c>
      <c r="J48" s="152">
        <v>0</v>
      </c>
      <c r="K48" s="152">
        <f>E48*J48</f>
        <v>0</v>
      </c>
      <c r="Q48" s="146">
        <v>2</v>
      </c>
      <c r="AA48" s="125">
        <v>12</v>
      </c>
      <c r="AB48" s="125">
        <v>0</v>
      </c>
      <c r="AC48" s="125">
        <v>15</v>
      </c>
      <c r="BB48" s="125">
        <v>2</v>
      </c>
      <c r="BC48" s="125">
        <f>IF(BB48=1,G48,0)</f>
        <v>0</v>
      </c>
      <c r="BD48" s="125">
        <f>IF(BB48=2,G48,0)</f>
        <v>0</v>
      </c>
      <c r="BE48" s="125">
        <f>IF(BB48=3,G48,0)</f>
        <v>0</v>
      </c>
      <c r="BF48" s="125">
        <f>IF(BB48=4,G48,0)</f>
        <v>0</v>
      </c>
      <c r="BG48" s="125">
        <f>IF(BB48=5,G48,0)</f>
        <v>0</v>
      </c>
    </row>
    <row r="49" spans="1:59" x14ac:dyDescent="0.2">
      <c r="A49" s="206"/>
      <c r="B49" s="161" t="s">
        <v>71</v>
      </c>
      <c r="C49" s="162" t="str">
        <f>CONCATENATE(B41," ",C41)</f>
        <v>721 Vnitřní kanalizace</v>
      </c>
      <c r="D49" s="160"/>
      <c r="E49" s="163"/>
      <c r="F49" s="219"/>
      <c r="G49" s="164">
        <f>SUM(G41:G48)</f>
        <v>0</v>
      </c>
      <c r="H49" s="165"/>
      <c r="I49" s="166">
        <f>SUM(I41:I48)</f>
        <v>0.10911</v>
      </c>
      <c r="J49" s="165"/>
      <c r="K49" s="166">
        <f>SUM(K41:K48)</f>
        <v>0</v>
      </c>
      <c r="Q49" s="146">
        <v>4</v>
      </c>
      <c r="BC49" s="167">
        <f>SUM(BC41:BC48)</f>
        <v>0</v>
      </c>
      <c r="BD49" s="167">
        <f>SUM(BD41:BD48)</f>
        <v>0</v>
      </c>
      <c r="BE49" s="167">
        <f>SUM(BE41:BE48)</f>
        <v>0</v>
      </c>
      <c r="BF49" s="167">
        <f>SUM(BF41:BF48)</f>
        <v>0</v>
      </c>
      <c r="BG49" s="167">
        <f>SUM(BG41:BG48)</f>
        <v>0</v>
      </c>
    </row>
    <row r="50" spans="1:59" x14ac:dyDescent="0.2">
      <c r="A50" s="203" t="s">
        <v>69</v>
      </c>
      <c r="B50" s="140" t="s">
        <v>135</v>
      </c>
      <c r="C50" s="141" t="s">
        <v>73</v>
      </c>
      <c r="D50" s="142"/>
      <c r="E50" s="143"/>
      <c r="F50" s="216"/>
      <c r="G50" s="144"/>
      <c r="H50" s="145"/>
      <c r="I50" s="145"/>
      <c r="J50" s="145"/>
      <c r="K50" s="145"/>
      <c r="Q50" s="146">
        <v>1</v>
      </c>
    </row>
    <row r="51" spans="1:59" x14ac:dyDescent="0.2">
      <c r="A51" s="204">
        <v>16</v>
      </c>
      <c r="B51" s="147" t="s">
        <v>136</v>
      </c>
      <c r="C51" s="148" t="s">
        <v>137</v>
      </c>
      <c r="D51" s="149" t="s">
        <v>90</v>
      </c>
      <c r="E51" s="150">
        <v>19</v>
      </c>
      <c r="F51" s="217">
        <v>0</v>
      </c>
      <c r="G51" s="151">
        <f>E51*F51</f>
        <v>0</v>
      </c>
      <c r="H51" s="152">
        <v>0</v>
      </c>
      <c r="I51" s="152">
        <f>E51*H51</f>
        <v>0</v>
      </c>
      <c r="J51" s="152">
        <v>0</v>
      </c>
      <c r="K51" s="152">
        <f>E51*J51</f>
        <v>0</v>
      </c>
      <c r="Q51" s="146">
        <v>2</v>
      </c>
      <c r="AA51" s="125">
        <v>12</v>
      </c>
      <c r="AB51" s="125">
        <v>0</v>
      </c>
      <c r="AC51" s="125">
        <v>16</v>
      </c>
      <c r="BB51" s="125">
        <v>2</v>
      </c>
      <c r="BC51" s="125">
        <f>IF(BB51=1,G51,0)</f>
        <v>0</v>
      </c>
      <c r="BD51" s="125">
        <f>IF(BB51=2,G51,0)</f>
        <v>0</v>
      </c>
      <c r="BE51" s="125">
        <f>IF(BB51=3,G51,0)</f>
        <v>0</v>
      </c>
      <c r="BF51" s="125">
        <f>IF(BB51=4,G51,0)</f>
        <v>0</v>
      </c>
      <c r="BG51" s="125">
        <f>IF(BB51=5,G51,0)</f>
        <v>0</v>
      </c>
    </row>
    <row r="52" spans="1:59" x14ac:dyDescent="0.2">
      <c r="A52" s="205"/>
      <c r="B52" s="153"/>
      <c r="C52" s="154" t="s">
        <v>138</v>
      </c>
      <c r="D52" s="155"/>
      <c r="E52" s="156">
        <v>12</v>
      </c>
      <c r="F52" s="218"/>
      <c r="G52" s="157"/>
      <c r="H52" s="158"/>
      <c r="I52" s="158"/>
      <c r="J52" s="158"/>
      <c r="K52" s="158"/>
      <c r="M52" s="125" t="s">
        <v>138</v>
      </c>
      <c r="O52" s="159"/>
      <c r="Q52" s="146"/>
    </row>
    <row r="53" spans="1:59" x14ac:dyDescent="0.2">
      <c r="A53" s="205"/>
      <c r="B53" s="153"/>
      <c r="C53" s="154" t="s">
        <v>139</v>
      </c>
      <c r="D53" s="155"/>
      <c r="E53" s="156">
        <v>7</v>
      </c>
      <c r="F53" s="218"/>
      <c r="G53" s="157"/>
      <c r="H53" s="158"/>
      <c r="I53" s="158"/>
      <c r="J53" s="158"/>
      <c r="K53" s="158"/>
      <c r="M53" s="125" t="s">
        <v>139</v>
      </c>
      <c r="O53" s="159"/>
      <c r="Q53" s="146"/>
    </row>
    <row r="54" spans="1:59" x14ac:dyDescent="0.2">
      <c r="A54" s="204">
        <v>17</v>
      </c>
      <c r="B54" s="147" t="s">
        <v>140</v>
      </c>
      <c r="C54" s="148" t="s">
        <v>141</v>
      </c>
      <c r="D54" s="149" t="s">
        <v>95</v>
      </c>
      <c r="E54" s="150">
        <v>11</v>
      </c>
      <c r="F54" s="217">
        <v>0</v>
      </c>
      <c r="G54" s="151">
        <f>E54*F54</f>
        <v>0</v>
      </c>
      <c r="H54" s="152">
        <v>0</v>
      </c>
      <c r="I54" s="152">
        <f>E54*H54</f>
        <v>0</v>
      </c>
      <c r="J54" s="152">
        <v>0</v>
      </c>
      <c r="K54" s="152">
        <f>E54*J54</f>
        <v>0</v>
      </c>
      <c r="Q54" s="146">
        <v>2</v>
      </c>
      <c r="AA54" s="125">
        <v>12</v>
      </c>
      <c r="AB54" s="125">
        <v>0</v>
      </c>
      <c r="AC54" s="125">
        <v>17</v>
      </c>
      <c r="BB54" s="125">
        <v>2</v>
      </c>
      <c r="BC54" s="125">
        <f>IF(BB54=1,G54,0)</f>
        <v>0</v>
      </c>
      <c r="BD54" s="125">
        <f>IF(BB54=2,G54,0)</f>
        <v>0</v>
      </c>
      <c r="BE54" s="125">
        <f>IF(BB54=3,G54,0)</f>
        <v>0</v>
      </c>
      <c r="BF54" s="125">
        <f>IF(BB54=4,G54,0)</f>
        <v>0</v>
      </c>
      <c r="BG54" s="125">
        <f>IF(BB54=5,G54,0)</f>
        <v>0</v>
      </c>
    </row>
    <row r="55" spans="1:59" x14ac:dyDescent="0.2">
      <c r="A55" s="205"/>
      <c r="B55" s="153"/>
      <c r="C55" s="154" t="s">
        <v>96</v>
      </c>
      <c r="D55" s="155"/>
      <c r="E55" s="156">
        <v>8</v>
      </c>
      <c r="F55" s="218"/>
      <c r="G55" s="157"/>
      <c r="H55" s="158"/>
      <c r="I55" s="158"/>
      <c r="J55" s="158"/>
      <c r="K55" s="158"/>
      <c r="M55" s="125" t="s">
        <v>96</v>
      </c>
      <c r="O55" s="159"/>
      <c r="Q55" s="146"/>
    </row>
    <row r="56" spans="1:59" x14ac:dyDescent="0.2">
      <c r="A56" s="205"/>
      <c r="B56" s="153"/>
      <c r="C56" s="154" t="s">
        <v>142</v>
      </c>
      <c r="D56" s="155"/>
      <c r="E56" s="156">
        <v>3</v>
      </c>
      <c r="F56" s="218"/>
      <c r="G56" s="157"/>
      <c r="H56" s="158"/>
      <c r="I56" s="158"/>
      <c r="J56" s="158"/>
      <c r="K56" s="158"/>
      <c r="M56" s="125" t="s">
        <v>142</v>
      </c>
      <c r="O56" s="159"/>
      <c r="Q56" s="146"/>
    </row>
    <row r="57" spans="1:59" x14ac:dyDescent="0.2">
      <c r="A57" s="204">
        <v>18</v>
      </c>
      <c r="B57" s="147" t="s">
        <v>143</v>
      </c>
      <c r="C57" s="148" t="s">
        <v>144</v>
      </c>
      <c r="D57" s="149" t="s">
        <v>95</v>
      </c>
      <c r="E57" s="150">
        <v>4</v>
      </c>
      <c r="F57" s="217">
        <v>0</v>
      </c>
      <c r="G57" s="151">
        <f>E57*F57</f>
        <v>0</v>
      </c>
      <c r="H57" s="152">
        <v>0</v>
      </c>
      <c r="I57" s="152">
        <f>E57*H57</f>
        <v>0</v>
      </c>
      <c r="J57" s="152">
        <v>0</v>
      </c>
      <c r="K57" s="152">
        <f>E57*J57</f>
        <v>0</v>
      </c>
      <c r="Q57" s="146">
        <v>2</v>
      </c>
      <c r="AA57" s="125">
        <v>12</v>
      </c>
      <c r="AB57" s="125">
        <v>0</v>
      </c>
      <c r="AC57" s="125">
        <v>18</v>
      </c>
      <c r="BB57" s="125">
        <v>2</v>
      </c>
      <c r="BC57" s="125">
        <f>IF(BB57=1,G57,0)</f>
        <v>0</v>
      </c>
      <c r="BD57" s="125">
        <f>IF(BB57=2,G57,0)</f>
        <v>0</v>
      </c>
      <c r="BE57" s="125">
        <f>IF(BB57=3,G57,0)</f>
        <v>0</v>
      </c>
      <c r="BF57" s="125">
        <f>IF(BB57=4,G57,0)</f>
        <v>0</v>
      </c>
      <c r="BG57" s="125">
        <f>IF(BB57=5,G57,0)</f>
        <v>0</v>
      </c>
    </row>
    <row r="58" spans="1:59" x14ac:dyDescent="0.2">
      <c r="A58" s="205"/>
      <c r="B58" s="153"/>
      <c r="C58" s="154" t="s">
        <v>145</v>
      </c>
      <c r="D58" s="155"/>
      <c r="E58" s="156">
        <v>2</v>
      </c>
      <c r="F58" s="218"/>
      <c r="G58" s="157"/>
      <c r="H58" s="158"/>
      <c r="I58" s="158"/>
      <c r="J58" s="158"/>
      <c r="K58" s="158"/>
      <c r="M58" s="125" t="s">
        <v>145</v>
      </c>
      <c r="O58" s="159"/>
      <c r="Q58" s="146"/>
    </row>
    <row r="59" spans="1:59" x14ac:dyDescent="0.2">
      <c r="A59" s="205"/>
      <c r="B59" s="153"/>
      <c r="C59" s="154" t="s">
        <v>146</v>
      </c>
      <c r="D59" s="155"/>
      <c r="E59" s="156">
        <v>2</v>
      </c>
      <c r="F59" s="218"/>
      <c r="G59" s="157"/>
      <c r="H59" s="158"/>
      <c r="I59" s="158"/>
      <c r="J59" s="158"/>
      <c r="K59" s="158"/>
      <c r="M59" s="125" t="s">
        <v>146</v>
      </c>
      <c r="O59" s="159"/>
      <c r="Q59" s="146"/>
    </row>
    <row r="60" spans="1:59" x14ac:dyDescent="0.2">
      <c r="A60" s="204">
        <v>19</v>
      </c>
      <c r="B60" s="147" t="s">
        <v>147</v>
      </c>
      <c r="C60" s="148" t="s">
        <v>148</v>
      </c>
      <c r="D60" s="149" t="s">
        <v>95</v>
      </c>
      <c r="E60" s="150">
        <v>14</v>
      </c>
      <c r="F60" s="217">
        <v>0</v>
      </c>
      <c r="G60" s="151">
        <f>E60*F60</f>
        <v>0</v>
      </c>
      <c r="H60" s="152">
        <v>0</v>
      </c>
      <c r="I60" s="152">
        <f>E60*H60</f>
        <v>0</v>
      </c>
      <c r="J60" s="152">
        <v>0</v>
      </c>
      <c r="K60" s="152">
        <f>E60*J60</f>
        <v>0</v>
      </c>
      <c r="Q60" s="146">
        <v>2</v>
      </c>
      <c r="AA60" s="125">
        <v>12</v>
      </c>
      <c r="AB60" s="125">
        <v>0</v>
      </c>
      <c r="AC60" s="125">
        <v>19</v>
      </c>
      <c r="BB60" s="125">
        <v>2</v>
      </c>
      <c r="BC60" s="125">
        <f>IF(BB60=1,G60,0)</f>
        <v>0</v>
      </c>
      <c r="BD60" s="125">
        <f>IF(BB60=2,G60,0)</f>
        <v>0</v>
      </c>
      <c r="BE60" s="125">
        <f>IF(BB60=3,G60,0)</f>
        <v>0</v>
      </c>
      <c r="BF60" s="125">
        <f>IF(BB60=4,G60,0)</f>
        <v>0</v>
      </c>
      <c r="BG60" s="125">
        <f>IF(BB60=5,G60,0)</f>
        <v>0</v>
      </c>
    </row>
    <row r="61" spans="1:59" x14ac:dyDescent="0.2">
      <c r="A61" s="205"/>
      <c r="B61" s="153"/>
      <c r="C61" s="154" t="s">
        <v>149</v>
      </c>
      <c r="D61" s="155"/>
      <c r="E61" s="156">
        <v>8</v>
      </c>
      <c r="F61" s="218"/>
      <c r="G61" s="157"/>
      <c r="H61" s="158"/>
      <c r="I61" s="158"/>
      <c r="J61" s="158"/>
      <c r="K61" s="158"/>
      <c r="M61" s="125" t="s">
        <v>149</v>
      </c>
      <c r="O61" s="159"/>
      <c r="Q61" s="146"/>
    </row>
    <row r="62" spans="1:59" x14ac:dyDescent="0.2">
      <c r="A62" s="205"/>
      <c r="B62" s="153"/>
      <c r="C62" s="154" t="s">
        <v>150</v>
      </c>
      <c r="D62" s="155"/>
      <c r="E62" s="156">
        <v>6</v>
      </c>
      <c r="F62" s="218"/>
      <c r="G62" s="157"/>
      <c r="H62" s="158"/>
      <c r="I62" s="158"/>
      <c r="J62" s="158"/>
      <c r="K62" s="158"/>
      <c r="M62" s="125" t="s">
        <v>150</v>
      </c>
      <c r="O62" s="159"/>
      <c r="Q62" s="146"/>
    </row>
    <row r="63" spans="1:59" x14ac:dyDescent="0.2">
      <c r="A63" s="204">
        <v>20</v>
      </c>
      <c r="B63" s="147" t="s">
        <v>151</v>
      </c>
      <c r="C63" s="148" t="s">
        <v>152</v>
      </c>
      <c r="D63" s="149" t="s">
        <v>95</v>
      </c>
      <c r="E63" s="150">
        <v>5</v>
      </c>
      <c r="F63" s="217">
        <v>0</v>
      </c>
      <c r="G63" s="151">
        <f>E63*F63</f>
        <v>0</v>
      </c>
      <c r="H63" s="152">
        <v>0</v>
      </c>
      <c r="I63" s="152">
        <f>E63*H63</f>
        <v>0</v>
      </c>
      <c r="J63" s="152">
        <v>0</v>
      </c>
      <c r="K63" s="152">
        <f>E63*J63</f>
        <v>0</v>
      </c>
      <c r="Q63" s="146">
        <v>2</v>
      </c>
      <c r="AA63" s="125">
        <v>12</v>
      </c>
      <c r="AB63" s="125">
        <v>0</v>
      </c>
      <c r="AC63" s="125">
        <v>20</v>
      </c>
      <c r="BB63" s="125">
        <v>2</v>
      </c>
      <c r="BC63" s="125">
        <f>IF(BB63=1,G63,0)</f>
        <v>0</v>
      </c>
      <c r="BD63" s="125">
        <f>IF(BB63=2,G63,0)</f>
        <v>0</v>
      </c>
      <c r="BE63" s="125">
        <f>IF(BB63=3,G63,0)</f>
        <v>0</v>
      </c>
      <c r="BF63" s="125">
        <f>IF(BB63=4,G63,0)</f>
        <v>0</v>
      </c>
      <c r="BG63" s="125">
        <f>IF(BB63=5,G63,0)</f>
        <v>0</v>
      </c>
    </row>
    <row r="64" spans="1:59" x14ac:dyDescent="0.2">
      <c r="A64" s="205"/>
      <c r="B64" s="153"/>
      <c r="C64" s="154" t="s">
        <v>153</v>
      </c>
      <c r="D64" s="155"/>
      <c r="E64" s="156">
        <v>3</v>
      </c>
      <c r="F64" s="218"/>
      <c r="G64" s="157"/>
      <c r="H64" s="158"/>
      <c r="I64" s="158"/>
      <c r="J64" s="158"/>
      <c r="K64" s="158"/>
      <c r="M64" s="125" t="s">
        <v>153</v>
      </c>
      <c r="O64" s="159"/>
      <c r="Q64" s="146"/>
    </row>
    <row r="65" spans="1:59" x14ac:dyDescent="0.2">
      <c r="A65" s="205"/>
      <c r="B65" s="153"/>
      <c r="C65" s="154" t="s">
        <v>154</v>
      </c>
      <c r="D65" s="155"/>
      <c r="E65" s="156">
        <v>2</v>
      </c>
      <c r="F65" s="218"/>
      <c r="G65" s="157"/>
      <c r="H65" s="158"/>
      <c r="I65" s="158"/>
      <c r="J65" s="158"/>
      <c r="K65" s="158"/>
      <c r="M65" s="125" t="s">
        <v>154</v>
      </c>
      <c r="O65" s="159"/>
      <c r="Q65" s="146"/>
    </row>
    <row r="66" spans="1:59" x14ac:dyDescent="0.2">
      <c r="A66" s="204">
        <v>21</v>
      </c>
      <c r="B66" s="147" t="s">
        <v>155</v>
      </c>
      <c r="C66" s="148" t="s">
        <v>156</v>
      </c>
      <c r="D66" s="149" t="s">
        <v>70</v>
      </c>
      <c r="E66" s="150">
        <v>10</v>
      </c>
      <c r="F66" s="217">
        <v>0</v>
      </c>
      <c r="G66" s="151">
        <f>E66*F66</f>
        <v>0</v>
      </c>
      <c r="H66" s="152">
        <v>0</v>
      </c>
      <c r="I66" s="152">
        <f>E66*H66</f>
        <v>0</v>
      </c>
      <c r="J66" s="152">
        <v>0</v>
      </c>
      <c r="K66" s="152">
        <f>E66*J66</f>
        <v>0</v>
      </c>
      <c r="Q66" s="146">
        <v>2</v>
      </c>
      <c r="AA66" s="125">
        <v>12</v>
      </c>
      <c r="AB66" s="125">
        <v>0</v>
      </c>
      <c r="AC66" s="125">
        <v>21</v>
      </c>
      <c r="BB66" s="125">
        <v>2</v>
      </c>
      <c r="BC66" s="125">
        <f>IF(BB66=1,G66,0)</f>
        <v>0</v>
      </c>
      <c r="BD66" s="125">
        <f>IF(BB66=2,G66,0)</f>
        <v>0</v>
      </c>
      <c r="BE66" s="125">
        <f>IF(BB66=3,G66,0)</f>
        <v>0</v>
      </c>
      <c r="BF66" s="125">
        <f>IF(BB66=4,G66,0)</f>
        <v>0</v>
      </c>
      <c r="BG66" s="125">
        <f>IF(BB66=5,G66,0)</f>
        <v>0</v>
      </c>
    </row>
    <row r="67" spans="1:59" x14ac:dyDescent="0.2">
      <c r="A67" s="205"/>
      <c r="B67" s="153"/>
      <c r="C67" s="154" t="s">
        <v>149</v>
      </c>
      <c r="D67" s="155"/>
      <c r="E67" s="156">
        <v>8</v>
      </c>
      <c r="F67" s="218"/>
      <c r="G67" s="157"/>
      <c r="H67" s="158"/>
      <c r="I67" s="158"/>
      <c r="J67" s="158"/>
      <c r="K67" s="158"/>
      <c r="M67" s="125" t="s">
        <v>149</v>
      </c>
      <c r="O67" s="159"/>
      <c r="Q67" s="146"/>
    </row>
    <row r="68" spans="1:59" x14ac:dyDescent="0.2">
      <c r="A68" s="205"/>
      <c r="B68" s="153"/>
      <c r="C68" s="154" t="s">
        <v>146</v>
      </c>
      <c r="D68" s="155"/>
      <c r="E68" s="156">
        <v>2</v>
      </c>
      <c r="F68" s="218"/>
      <c r="G68" s="157"/>
      <c r="H68" s="158"/>
      <c r="I68" s="158"/>
      <c r="J68" s="158"/>
      <c r="K68" s="158"/>
      <c r="M68" s="125" t="s">
        <v>146</v>
      </c>
      <c r="O68" s="159"/>
      <c r="Q68" s="146"/>
    </row>
    <row r="69" spans="1:59" x14ac:dyDescent="0.2">
      <c r="A69" s="204">
        <v>22</v>
      </c>
      <c r="B69" s="147" t="s">
        <v>157</v>
      </c>
      <c r="C69" s="148" t="s">
        <v>158</v>
      </c>
      <c r="D69" s="149" t="s">
        <v>90</v>
      </c>
      <c r="E69" s="150">
        <v>19</v>
      </c>
      <c r="F69" s="217">
        <v>0</v>
      </c>
      <c r="G69" s="151">
        <f>E69*F69</f>
        <v>0</v>
      </c>
      <c r="H69" s="152">
        <v>5.0000000000000001E-4</v>
      </c>
      <c r="I69" s="152">
        <f>E69*H69</f>
        <v>9.4999999999999998E-3</v>
      </c>
      <c r="J69" s="152">
        <v>0</v>
      </c>
      <c r="K69" s="152">
        <f>E69*J69</f>
        <v>0</v>
      </c>
      <c r="Q69" s="146">
        <v>2</v>
      </c>
      <c r="AA69" s="125">
        <v>12</v>
      </c>
      <c r="AB69" s="125">
        <v>0</v>
      </c>
      <c r="AC69" s="125">
        <v>22</v>
      </c>
      <c r="BB69" s="125">
        <v>2</v>
      </c>
      <c r="BC69" s="125">
        <f>IF(BB69=1,G69,0)</f>
        <v>0</v>
      </c>
      <c r="BD69" s="125">
        <f>IF(BB69=2,G69,0)</f>
        <v>0</v>
      </c>
      <c r="BE69" s="125">
        <f>IF(BB69=3,G69,0)</f>
        <v>0</v>
      </c>
      <c r="BF69" s="125">
        <f>IF(BB69=4,G69,0)</f>
        <v>0</v>
      </c>
      <c r="BG69" s="125">
        <f>IF(BB69=5,G69,0)</f>
        <v>0</v>
      </c>
    </row>
    <row r="70" spans="1:59" x14ac:dyDescent="0.2">
      <c r="A70" s="205"/>
      <c r="B70" s="153"/>
      <c r="C70" s="154" t="s">
        <v>159</v>
      </c>
      <c r="D70" s="155"/>
      <c r="E70" s="156">
        <v>19</v>
      </c>
      <c r="F70" s="218"/>
      <c r="G70" s="157"/>
      <c r="H70" s="158"/>
      <c r="I70" s="158"/>
      <c r="J70" s="158"/>
      <c r="K70" s="158"/>
      <c r="M70" s="125" t="s">
        <v>159</v>
      </c>
      <c r="O70" s="159"/>
      <c r="Q70" s="146"/>
    </row>
    <row r="71" spans="1:59" ht="25.5" x14ac:dyDescent="0.2">
      <c r="A71" s="204">
        <v>23</v>
      </c>
      <c r="B71" s="147" t="s">
        <v>157</v>
      </c>
      <c r="C71" s="148" t="s">
        <v>160</v>
      </c>
      <c r="D71" s="149" t="s">
        <v>70</v>
      </c>
      <c r="E71" s="150">
        <v>5</v>
      </c>
      <c r="F71" s="217">
        <v>0</v>
      </c>
      <c r="G71" s="151">
        <f>E71*F71</f>
        <v>0</v>
      </c>
      <c r="H71" s="152">
        <v>2.0000000000000001E-4</v>
      </c>
      <c r="I71" s="152">
        <f>E71*H71</f>
        <v>1E-3</v>
      </c>
      <c r="J71" s="152">
        <v>0</v>
      </c>
      <c r="K71" s="152">
        <f>E71*J71</f>
        <v>0</v>
      </c>
      <c r="Q71" s="146">
        <v>2</v>
      </c>
      <c r="AA71" s="125">
        <v>12</v>
      </c>
      <c r="AB71" s="125">
        <v>0</v>
      </c>
      <c r="AC71" s="125">
        <v>23</v>
      </c>
      <c r="BB71" s="125">
        <v>2</v>
      </c>
      <c r="BC71" s="125">
        <f>IF(BB71=1,G71,0)</f>
        <v>0</v>
      </c>
      <c r="BD71" s="125">
        <f>IF(BB71=2,G71,0)</f>
        <v>0</v>
      </c>
      <c r="BE71" s="125">
        <f>IF(BB71=3,G71,0)</f>
        <v>0</v>
      </c>
      <c r="BF71" s="125">
        <f>IF(BB71=4,G71,0)</f>
        <v>0</v>
      </c>
      <c r="BG71" s="125">
        <f>IF(BB71=5,G71,0)</f>
        <v>0</v>
      </c>
    </row>
    <row r="72" spans="1:59" x14ac:dyDescent="0.2">
      <c r="A72" s="205"/>
      <c r="B72" s="153"/>
      <c r="C72" s="154" t="s">
        <v>161</v>
      </c>
      <c r="D72" s="155"/>
      <c r="E72" s="156">
        <v>5</v>
      </c>
      <c r="F72" s="218"/>
      <c r="G72" s="157"/>
      <c r="H72" s="158"/>
      <c r="I72" s="158"/>
      <c r="J72" s="158"/>
      <c r="K72" s="158"/>
      <c r="M72" s="125" t="s">
        <v>161</v>
      </c>
      <c r="O72" s="159"/>
      <c r="Q72" s="146"/>
    </row>
    <row r="73" spans="1:59" x14ac:dyDescent="0.2">
      <c r="A73" s="204">
        <v>24</v>
      </c>
      <c r="B73" s="147" t="s">
        <v>162</v>
      </c>
      <c r="C73" s="148" t="s">
        <v>163</v>
      </c>
      <c r="D73" s="149" t="s">
        <v>70</v>
      </c>
      <c r="E73" s="150">
        <v>14</v>
      </c>
      <c r="F73" s="217">
        <v>0</v>
      </c>
      <c r="G73" s="151">
        <f>E73*F73</f>
        <v>0</v>
      </c>
      <c r="H73" s="152">
        <v>0</v>
      </c>
      <c r="I73" s="152">
        <f>E73*H73</f>
        <v>0</v>
      </c>
      <c r="J73" s="152">
        <v>0</v>
      </c>
      <c r="K73" s="152">
        <f>E73*J73</f>
        <v>0</v>
      </c>
      <c r="Q73" s="146">
        <v>2</v>
      </c>
      <c r="AA73" s="125">
        <v>12</v>
      </c>
      <c r="AB73" s="125">
        <v>0</v>
      </c>
      <c r="AC73" s="125">
        <v>24</v>
      </c>
      <c r="BB73" s="125">
        <v>2</v>
      </c>
      <c r="BC73" s="125">
        <f>IF(BB73=1,G73,0)</f>
        <v>0</v>
      </c>
      <c r="BD73" s="125">
        <f>IF(BB73=2,G73,0)</f>
        <v>0</v>
      </c>
      <c r="BE73" s="125">
        <f>IF(BB73=3,G73,0)</f>
        <v>0</v>
      </c>
      <c r="BF73" s="125">
        <f>IF(BB73=4,G73,0)</f>
        <v>0</v>
      </c>
      <c r="BG73" s="125">
        <f>IF(BB73=5,G73,0)</f>
        <v>0</v>
      </c>
    </row>
    <row r="74" spans="1:59" x14ac:dyDescent="0.2">
      <c r="A74" s="205"/>
      <c r="B74" s="153"/>
      <c r="C74" s="154" t="s">
        <v>164</v>
      </c>
      <c r="D74" s="155"/>
      <c r="E74" s="156">
        <v>14</v>
      </c>
      <c r="F74" s="218"/>
      <c r="G74" s="157"/>
      <c r="H74" s="158"/>
      <c r="I74" s="158"/>
      <c r="J74" s="158"/>
      <c r="K74" s="158"/>
      <c r="M74" s="125" t="s">
        <v>164</v>
      </c>
      <c r="O74" s="159"/>
      <c r="Q74" s="146"/>
    </row>
    <row r="75" spans="1:59" x14ac:dyDescent="0.2">
      <c r="A75" s="204">
        <v>25</v>
      </c>
      <c r="B75" s="147" t="s">
        <v>165</v>
      </c>
      <c r="C75" s="148" t="s">
        <v>166</v>
      </c>
      <c r="D75" s="149" t="s">
        <v>70</v>
      </c>
      <c r="E75" s="150">
        <v>10</v>
      </c>
      <c r="F75" s="217">
        <v>0</v>
      </c>
      <c r="G75" s="151">
        <f>E75*F75</f>
        <v>0</v>
      </c>
      <c r="H75" s="152">
        <v>2.0000000000000001E-4</v>
      </c>
      <c r="I75" s="152">
        <f>E75*H75</f>
        <v>2E-3</v>
      </c>
      <c r="J75" s="152">
        <v>0</v>
      </c>
      <c r="K75" s="152">
        <f>E75*J75</f>
        <v>0</v>
      </c>
      <c r="Q75" s="146">
        <v>2</v>
      </c>
      <c r="AA75" s="125">
        <v>12</v>
      </c>
      <c r="AB75" s="125">
        <v>0</v>
      </c>
      <c r="AC75" s="125">
        <v>25</v>
      </c>
      <c r="BB75" s="125">
        <v>2</v>
      </c>
      <c r="BC75" s="125">
        <f>IF(BB75=1,G75,0)</f>
        <v>0</v>
      </c>
      <c r="BD75" s="125">
        <f>IF(BB75=2,G75,0)</f>
        <v>0</v>
      </c>
      <c r="BE75" s="125">
        <f>IF(BB75=3,G75,0)</f>
        <v>0</v>
      </c>
      <c r="BF75" s="125">
        <f>IF(BB75=4,G75,0)</f>
        <v>0</v>
      </c>
      <c r="BG75" s="125">
        <f>IF(BB75=5,G75,0)</f>
        <v>0</v>
      </c>
    </row>
    <row r="76" spans="1:59" x14ac:dyDescent="0.2">
      <c r="A76" s="205"/>
      <c r="B76" s="153"/>
      <c r="C76" s="154" t="s">
        <v>167</v>
      </c>
      <c r="D76" s="155"/>
      <c r="E76" s="156">
        <v>10</v>
      </c>
      <c r="F76" s="218"/>
      <c r="G76" s="157"/>
      <c r="H76" s="158"/>
      <c r="I76" s="158"/>
      <c r="J76" s="158"/>
      <c r="K76" s="158"/>
      <c r="M76" s="125" t="s">
        <v>167</v>
      </c>
      <c r="O76" s="159"/>
      <c r="Q76" s="146"/>
    </row>
    <row r="77" spans="1:59" x14ac:dyDescent="0.2">
      <c r="A77" s="204">
        <v>26</v>
      </c>
      <c r="B77" s="147" t="s">
        <v>168</v>
      </c>
      <c r="C77" s="148" t="s">
        <v>169</v>
      </c>
      <c r="D77" s="149" t="s">
        <v>70</v>
      </c>
      <c r="E77" s="150">
        <v>4</v>
      </c>
      <c r="F77" s="217">
        <v>0</v>
      </c>
      <c r="G77" s="151">
        <f>E77*F77</f>
        <v>0</v>
      </c>
      <c r="H77" s="152">
        <v>1E-4</v>
      </c>
      <c r="I77" s="152">
        <f>E77*H77</f>
        <v>4.0000000000000002E-4</v>
      </c>
      <c r="J77" s="152">
        <v>0</v>
      </c>
      <c r="K77" s="152">
        <f>E77*J77</f>
        <v>0</v>
      </c>
      <c r="Q77" s="146">
        <v>2</v>
      </c>
      <c r="AA77" s="125">
        <v>12</v>
      </c>
      <c r="AB77" s="125">
        <v>0</v>
      </c>
      <c r="AC77" s="125">
        <v>26</v>
      </c>
      <c r="BB77" s="125">
        <v>2</v>
      </c>
      <c r="BC77" s="125">
        <f>IF(BB77=1,G77,0)</f>
        <v>0</v>
      </c>
      <c r="BD77" s="125">
        <f>IF(BB77=2,G77,0)</f>
        <v>0</v>
      </c>
      <c r="BE77" s="125">
        <f>IF(BB77=3,G77,0)</f>
        <v>0</v>
      </c>
      <c r="BF77" s="125">
        <f>IF(BB77=4,G77,0)</f>
        <v>0</v>
      </c>
      <c r="BG77" s="125">
        <f>IF(BB77=5,G77,0)</f>
        <v>0</v>
      </c>
    </row>
    <row r="78" spans="1:59" x14ac:dyDescent="0.2">
      <c r="A78" s="205"/>
      <c r="B78" s="153"/>
      <c r="C78" s="154" t="s">
        <v>170</v>
      </c>
      <c r="D78" s="155"/>
      <c r="E78" s="156">
        <v>4</v>
      </c>
      <c r="F78" s="218"/>
      <c r="G78" s="157"/>
      <c r="H78" s="158"/>
      <c r="I78" s="158"/>
      <c r="J78" s="158"/>
      <c r="K78" s="158"/>
      <c r="M78" s="125" t="s">
        <v>170</v>
      </c>
      <c r="O78" s="159"/>
      <c r="Q78" s="146"/>
    </row>
    <row r="79" spans="1:59" x14ac:dyDescent="0.2">
      <c r="A79" s="204">
        <v>27</v>
      </c>
      <c r="B79" s="147" t="s">
        <v>171</v>
      </c>
      <c r="C79" s="148" t="s">
        <v>172</v>
      </c>
      <c r="D79" s="149" t="s">
        <v>70</v>
      </c>
      <c r="E79" s="150">
        <v>4</v>
      </c>
      <c r="F79" s="217">
        <v>0</v>
      </c>
      <c r="G79" s="151">
        <f>E79*F79</f>
        <v>0</v>
      </c>
      <c r="H79" s="152">
        <v>3.0000000000000001E-3</v>
      </c>
      <c r="I79" s="152">
        <f>E79*H79</f>
        <v>1.2E-2</v>
      </c>
      <c r="J79" s="152">
        <v>0</v>
      </c>
      <c r="K79" s="152">
        <f>E79*J79</f>
        <v>0</v>
      </c>
      <c r="Q79" s="146">
        <v>2</v>
      </c>
      <c r="AA79" s="125">
        <v>12</v>
      </c>
      <c r="AB79" s="125">
        <v>0</v>
      </c>
      <c r="AC79" s="125">
        <v>27</v>
      </c>
      <c r="BB79" s="125">
        <v>2</v>
      </c>
      <c r="BC79" s="125">
        <f>IF(BB79=1,G79,0)</f>
        <v>0</v>
      </c>
      <c r="BD79" s="125">
        <f>IF(BB79=2,G79,0)</f>
        <v>0</v>
      </c>
      <c r="BE79" s="125">
        <f>IF(BB79=3,G79,0)</f>
        <v>0</v>
      </c>
      <c r="BF79" s="125">
        <f>IF(BB79=4,G79,0)</f>
        <v>0</v>
      </c>
      <c r="BG79" s="125">
        <f>IF(BB79=5,G79,0)</f>
        <v>0</v>
      </c>
    </row>
    <row r="80" spans="1:59" x14ac:dyDescent="0.2">
      <c r="A80" s="205"/>
      <c r="B80" s="153"/>
      <c r="C80" s="154" t="s">
        <v>173</v>
      </c>
      <c r="D80" s="155"/>
      <c r="E80" s="156">
        <v>4</v>
      </c>
      <c r="F80" s="218"/>
      <c r="G80" s="157"/>
      <c r="H80" s="158"/>
      <c r="I80" s="158"/>
      <c r="J80" s="158"/>
      <c r="K80" s="158"/>
      <c r="M80" s="125" t="s">
        <v>173</v>
      </c>
      <c r="O80" s="159"/>
      <c r="Q80" s="146"/>
    </row>
    <row r="81" spans="1:59" x14ac:dyDescent="0.2">
      <c r="A81" s="204">
        <v>28</v>
      </c>
      <c r="B81" s="147" t="s">
        <v>174</v>
      </c>
      <c r="C81" s="148" t="s">
        <v>175</v>
      </c>
      <c r="D81" s="149" t="s">
        <v>90</v>
      </c>
      <c r="E81" s="150">
        <v>6</v>
      </c>
      <c r="F81" s="217">
        <v>0</v>
      </c>
      <c r="G81" s="151">
        <f>E81*F81</f>
        <v>0</v>
      </c>
      <c r="H81" s="152">
        <v>2.0000000000000001E-4</v>
      </c>
      <c r="I81" s="152">
        <f>E81*H81</f>
        <v>1.2000000000000001E-3</v>
      </c>
      <c r="J81" s="152">
        <v>0</v>
      </c>
      <c r="K81" s="152">
        <f>E81*J81</f>
        <v>0</v>
      </c>
      <c r="Q81" s="146">
        <v>2</v>
      </c>
      <c r="AA81" s="125">
        <v>12</v>
      </c>
      <c r="AB81" s="125">
        <v>0</v>
      </c>
      <c r="AC81" s="125">
        <v>28</v>
      </c>
      <c r="BB81" s="125">
        <v>2</v>
      </c>
      <c r="BC81" s="125">
        <f>IF(BB81=1,G81,0)</f>
        <v>0</v>
      </c>
      <c r="BD81" s="125">
        <f>IF(BB81=2,G81,0)</f>
        <v>0</v>
      </c>
      <c r="BE81" s="125">
        <f>IF(BB81=3,G81,0)</f>
        <v>0</v>
      </c>
      <c r="BF81" s="125">
        <f>IF(BB81=4,G81,0)</f>
        <v>0</v>
      </c>
      <c r="BG81" s="125">
        <f>IF(BB81=5,G81,0)</f>
        <v>0</v>
      </c>
    </row>
    <row r="82" spans="1:59" ht="25.5" x14ac:dyDescent="0.2">
      <c r="A82" s="204">
        <v>29</v>
      </c>
      <c r="B82" s="147" t="s">
        <v>176</v>
      </c>
      <c r="C82" s="148" t="s">
        <v>177</v>
      </c>
      <c r="D82" s="149" t="s">
        <v>70</v>
      </c>
      <c r="E82" s="150">
        <v>8</v>
      </c>
      <c r="F82" s="217">
        <v>0</v>
      </c>
      <c r="G82" s="151">
        <f>E82*F82</f>
        <v>0</v>
      </c>
      <c r="H82" s="152">
        <v>3.0000000000000001E-3</v>
      </c>
      <c r="I82" s="152">
        <f>E82*H82</f>
        <v>2.4E-2</v>
      </c>
      <c r="J82" s="152">
        <v>0</v>
      </c>
      <c r="K82" s="152">
        <f>E82*J82</f>
        <v>0</v>
      </c>
      <c r="Q82" s="146">
        <v>2</v>
      </c>
      <c r="AA82" s="125">
        <v>12</v>
      </c>
      <c r="AB82" s="125">
        <v>0</v>
      </c>
      <c r="AC82" s="125">
        <v>29</v>
      </c>
      <c r="BB82" s="125">
        <v>2</v>
      </c>
      <c r="BC82" s="125">
        <f>IF(BB82=1,G82,0)</f>
        <v>0</v>
      </c>
      <c r="BD82" s="125">
        <f>IF(BB82=2,G82,0)</f>
        <v>0</v>
      </c>
      <c r="BE82" s="125">
        <f>IF(BB82=3,G82,0)</f>
        <v>0</v>
      </c>
      <c r="BF82" s="125">
        <f>IF(BB82=4,G82,0)</f>
        <v>0</v>
      </c>
      <c r="BG82" s="125">
        <f>IF(BB82=5,G82,0)</f>
        <v>0</v>
      </c>
    </row>
    <row r="83" spans="1:59" ht="25.5" x14ac:dyDescent="0.2">
      <c r="A83" s="204">
        <v>30</v>
      </c>
      <c r="B83" s="147" t="s">
        <v>178</v>
      </c>
      <c r="C83" s="148" t="s">
        <v>179</v>
      </c>
      <c r="D83" s="149" t="s">
        <v>70</v>
      </c>
      <c r="E83" s="150">
        <v>3</v>
      </c>
      <c r="F83" s="217">
        <v>0</v>
      </c>
      <c r="G83" s="151">
        <f>E83*F83</f>
        <v>0</v>
      </c>
      <c r="H83" s="152">
        <v>0.05</v>
      </c>
      <c r="I83" s="152">
        <f>E83*H83</f>
        <v>0.15000000000000002</v>
      </c>
      <c r="J83" s="152">
        <v>0</v>
      </c>
      <c r="K83" s="152">
        <f>E83*J83</f>
        <v>0</v>
      </c>
      <c r="Q83" s="146">
        <v>2</v>
      </c>
      <c r="AA83" s="125">
        <v>12</v>
      </c>
      <c r="AB83" s="125">
        <v>0</v>
      </c>
      <c r="AC83" s="125">
        <v>30</v>
      </c>
      <c r="BB83" s="125">
        <v>2</v>
      </c>
      <c r="BC83" s="125">
        <f>IF(BB83=1,G83,0)</f>
        <v>0</v>
      </c>
      <c r="BD83" s="125">
        <f>IF(BB83=2,G83,0)</f>
        <v>0</v>
      </c>
      <c r="BE83" s="125">
        <f>IF(BB83=3,G83,0)</f>
        <v>0</v>
      </c>
      <c r="BF83" s="125">
        <f>IF(BB83=4,G83,0)</f>
        <v>0</v>
      </c>
      <c r="BG83" s="125">
        <f>IF(BB83=5,G83,0)</f>
        <v>0</v>
      </c>
    </row>
    <row r="84" spans="1:59" x14ac:dyDescent="0.2">
      <c r="A84" s="204">
        <v>31</v>
      </c>
      <c r="B84" s="147" t="s">
        <v>180</v>
      </c>
      <c r="C84" s="148" t="s">
        <v>181</v>
      </c>
      <c r="D84" s="149" t="s">
        <v>100</v>
      </c>
      <c r="E84" s="150">
        <v>0.2</v>
      </c>
      <c r="F84" s="217">
        <v>0</v>
      </c>
      <c r="G84" s="151">
        <f>E84*F84</f>
        <v>0</v>
      </c>
      <c r="H84" s="152">
        <v>0</v>
      </c>
      <c r="I84" s="152">
        <f>E84*H84</f>
        <v>0</v>
      </c>
      <c r="J84" s="152">
        <v>0</v>
      </c>
      <c r="K84" s="152">
        <f>E84*J84</f>
        <v>0</v>
      </c>
      <c r="Q84" s="146">
        <v>2</v>
      </c>
      <c r="AA84" s="125">
        <v>12</v>
      </c>
      <c r="AB84" s="125">
        <v>0</v>
      </c>
      <c r="AC84" s="125">
        <v>31</v>
      </c>
      <c r="BB84" s="125">
        <v>2</v>
      </c>
      <c r="BC84" s="125">
        <f>IF(BB84=1,G84,0)</f>
        <v>0</v>
      </c>
      <c r="BD84" s="125">
        <f>IF(BB84=2,G84,0)</f>
        <v>0</v>
      </c>
      <c r="BE84" s="125">
        <f>IF(BB84=3,G84,0)</f>
        <v>0</v>
      </c>
      <c r="BF84" s="125">
        <f>IF(BB84=4,G84,0)</f>
        <v>0</v>
      </c>
      <c r="BG84" s="125">
        <f>IF(BB84=5,G84,0)</f>
        <v>0</v>
      </c>
    </row>
    <row r="85" spans="1:59" x14ac:dyDescent="0.2">
      <c r="A85" s="206"/>
      <c r="B85" s="161" t="s">
        <v>71</v>
      </c>
      <c r="C85" s="162" t="str">
        <f>CONCATENATE(B50," ",C50)</f>
        <v>728 Vzduchotechnika</v>
      </c>
      <c r="D85" s="160"/>
      <c r="E85" s="163"/>
      <c r="F85" s="219"/>
      <c r="G85" s="164">
        <f>SUM(G50:G84)</f>
        <v>0</v>
      </c>
      <c r="H85" s="165"/>
      <c r="I85" s="166">
        <f>SUM(I50:I84)</f>
        <v>0.20010000000000003</v>
      </c>
      <c r="J85" s="165"/>
      <c r="K85" s="166">
        <f>SUM(K50:K84)</f>
        <v>0</v>
      </c>
      <c r="Q85" s="146">
        <v>4</v>
      </c>
      <c r="BC85" s="167">
        <f>SUM(BC50:BC84)</f>
        <v>0</v>
      </c>
      <c r="BD85" s="167">
        <f>SUM(BD50:BD84)</f>
        <v>0</v>
      </c>
      <c r="BE85" s="167">
        <f>SUM(BE50:BE84)</f>
        <v>0</v>
      </c>
      <c r="BF85" s="167">
        <f>SUM(BF50:BF84)</f>
        <v>0</v>
      </c>
      <c r="BG85" s="167">
        <f>SUM(BG50:BG84)</f>
        <v>0</v>
      </c>
    </row>
    <row r="86" spans="1:59" x14ac:dyDescent="0.2">
      <c r="A86" s="203" t="s">
        <v>69</v>
      </c>
      <c r="B86" s="140" t="s">
        <v>182</v>
      </c>
      <c r="C86" s="141" t="s">
        <v>183</v>
      </c>
      <c r="D86" s="142"/>
      <c r="E86" s="143"/>
      <c r="F86" s="216"/>
      <c r="G86" s="144"/>
      <c r="H86" s="145"/>
      <c r="I86" s="145"/>
      <c r="J86" s="145"/>
      <c r="K86" s="145"/>
      <c r="Q86" s="146">
        <v>1</v>
      </c>
    </row>
    <row r="87" spans="1:59" x14ac:dyDescent="0.2">
      <c r="A87" s="204">
        <v>32</v>
      </c>
      <c r="B87" s="147" t="s">
        <v>184</v>
      </c>
      <c r="C87" s="148" t="s">
        <v>185</v>
      </c>
      <c r="D87" s="149" t="s">
        <v>95</v>
      </c>
      <c r="E87" s="150">
        <v>4</v>
      </c>
      <c r="F87" s="217">
        <v>0</v>
      </c>
      <c r="G87" s="151">
        <f>E87*F87</f>
        <v>0</v>
      </c>
      <c r="H87" s="152">
        <v>2.5400000000000002E-3</v>
      </c>
      <c r="I87" s="152">
        <f>E87*H87</f>
        <v>1.0160000000000001E-2</v>
      </c>
      <c r="J87" s="152">
        <v>0</v>
      </c>
      <c r="K87" s="152">
        <f>E87*J87</f>
        <v>0</v>
      </c>
      <c r="Q87" s="146">
        <v>2</v>
      </c>
      <c r="AA87" s="125">
        <v>12</v>
      </c>
      <c r="AB87" s="125">
        <v>0</v>
      </c>
      <c r="AC87" s="125">
        <v>32</v>
      </c>
      <c r="BB87" s="125">
        <v>2</v>
      </c>
      <c r="BC87" s="125">
        <f>IF(BB87=1,G87,0)</f>
        <v>0</v>
      </c>
      <c r="BD87" s="125">
        <f>IF(BB87=2,G87,0)</f>
        <v>0</v>
      </c>
      <c r="BE87" s="125">
        <f>IF(BB87=3,G87,0)</f>
        <v>0</v>
      </c>
      <c r="BF87" s="125">
        <f>IF(BB87=4,G87,0)</f>
        <v>0</v>
      </c>
      <c r="BG87" s="125">
        <f>IF(BB87=5,G87,0)</f>
        <v>0</v>
      </c>
    </row>
    <row r="88" spans="1:59" x14ac:dyDescent="0.2">
      <c r="A88" s="206"/>
      <c r="B88" s="161" t="s">
        <v>71</v>
      </c>
      <c r="C88" s="162" t="str">
        <f>CONCATENATE(B86," ",C86)</f>
        <v>764 Konstrukce klempířské</v>
      </c>
      <c r="D88" s="160"/>
      <c r="E88" s="163"/>
      <c r="F88" s="219"/>
      <c r="G88" s="164">
        <f>SUM(G86:G87)</f>
        <v>0</v>
      </c>
      <c r="H88" s="165"/>
      <c r="I88" s="166">
        <f>SUM(I86:I87)</f>
        <v>1.0160000000000001E-2</v>
      </c>
      <c r="J88" s="165"/>
      <c r="K88" s="166">
        <f>SUM(K86:K87)</f>
        <v>0</v>
      </c>
      <c r="Q88" s="146">
        <v>4</v>
      </c>
      <c r="BC88" s="167">
        <f>SUM(BC86:BC87)</f>
        <v>0</v>
      </c>
      <c r="BD88" s="167">
        <f>SUM(BD86:BD87)</f>
        <v>0</v>
      </c>
      <c r="BE88" s="167">
        <f>SUM(BE86:BE87)</f>
        <v>0</v>
      </c>
      <c r="BF88" s="167">
        <f>SUM(BF86:BF87)</f>
        <v>0</v>
      </c>
      <c r="BG88" s="167">
        <f>SUM(BG86:BG87)</f>
        <v>0</v>
      </c>
    </row>
    <row r="89" spans="1:59" x14ac:dyDescent="0.2">
      <c r="E89" s="125"/>
    </row>
    <row r="90" spans="1:59" x14ac:dyDescent="0.2">
      <c r="E90" s="125"/>
    </row>
    <row r="91" spans="1:59" x14ac:dyDescent="0.2">
      <c r="E91" s="125"/>
    </row>
    <row r="92" spans="1:59" x14ac:dyDescent="0.2">
      <c r="E92" s="125"/>
    </row>
    <row r="93" spans="1:59" x14ac:dyDescent="0.2">
      <c r="E93" s="125"/>
    </row>
    <row r="94" spans="1:59" x14ac:dyDescent="0.2">
      <c r="E94" s="125"/>
    </row>
    <row r="95" spans="1:59" x14ac:dyDescent="0.2">
      <c r="E95" s="125"/>
    </row>
    <row r="96" spans="1:59" x14ac:dyDescent="0.2">
      <c r="E96" s="125"/>
    </row>
    <row r="97" spans="1:7" x14ac:dyDescent="0.2">
      <c r="E97" s="125"/>
    </row>
    <row r="98" spans="1:7" x14ac:dyDescent="0.2">
      <c r="E98" s="125"/>
    </row>
    <row r="99" spans="1:7" x14ac:dyDescent="0.2">
      <c r="E99" s="125"/>
    </row>
    <row r="100" spans="1:7" x14ac:dyDescent="0.2">
      <c r="E100" s="125"/>
    </row>
    <row r="101" spans="1:7" x14ac:dyDescent="0.2">
      <c r="E101" s="125"/>
    </row>
    <row r="102" spans="1:7" x14ac:dyDescent="0.2">
      <c r="E102" s="125"/>
    </row>
    <row r="103" spans="1:7" x14ac:dyDescent="0.2">
      <c r="E103" s="125"/>
    </row>
    <row r="104" spans="1:7" x14ac:dyDescent="0.2">
      <c r="E104" s="125"/>
    </row>
    <row r="105" spans="1:7" x14ac:dyDescent="0.2">
      <c r="E105" s="125"/>
    </row>
    <row r="106" spans="1:7" x14ac:dyDescent="0.2">
      <c r="E106" s="125"/>
    </row>
    <row r="107" spans="1:7" x14ac:dyDescent="0.2">
      <c r="E107" s="125"/>
    </row>
    <row r="108" spans="1:7" x14ac:dyDescent="0.2">
      <c r="E108" s="125"/>
    </row>
    <row r="109" spans="1:7" x14ac:dyDescent="0.2">
      <c r="E109" s="125"/>
    </row>
    <row r="110" spans="1:7" x14ac:dyDescent="0.2">
      <c r="E110" s="125"/>
    </row>
    <row r="111" spans="1:7" x14ac:dyDescent="0.2">
      <c r="E111" s="125"/>
    </row>
    <row r="112" spans="1:7" x14ac:dyDescent="0.2">
      <c r="A112" s="207"/>
      <c r="B112" s="168"/>
      <c r="C112" s="168"/>
      <c r="D112" s="168"/>
      <c r="E112" s="168"/>
      <c r="F112" s="221"/>
      <c r="G112" s="168"/>
    </row>
    <row r="113" spans="1:7" x14ac:dyDescent="0.2">
      <c r="A113" s="207"/>
      <c r="B113" s="168"/>
      <c r="C113" s="168"/>
      <c r="D113" s="168"/>
      <c r="E113" s="168"/>
      <c r="F113" s="221"/>
      <c r="G113" s="168"/>
    </row>
    <row r="114" spans="1:7" x14ac:dyDescent="0.2">
      <c r="A114" s="207"/>
      <c r="B114" s="168"/>
      <c r="C114" s="168"/>
      <c r="D114" s="168"/>
      <c r="E114" s="168"/>
      <c r="F114" s="221"/>
      <c r="G114" s="168"/>
    </row>
    <row r="115" spans="1:7" x14ac:dyDescent="0.2">
      <c r="A115" s="207"/>
      <c r="B115" s="168"/>
      <c r="C115" s="168"/>
      <c r="D115" s="168"/>
      <c r="E115" s="168"/>
      <c r="F115" s="221"/>
      <c r="G115" s="168"/>
    </row>
    <row r="116" spans="1:7" x14ac:dyDescent="0.2">
      <c r="E116" s="125"/>
    </row>
    <row r="117" spans="1:7" x14ac:dyDescent="0.2">
      <c r="E117" s="125"/>
    </row>
    <row r="118" spans="1:7" x14ac:dyDescent="0.2">
      <c r="E118" s="125"/>
    </row>
    <row r="119" spans="1:7" x14ac:dyDescent="0.2">
      <c r="E119" s="125"/>
    </row>
    <row r="120" spans="1:7" x14ac:dyDescent="0.2">
      <c r="E120" s="125"/>
    </row>
    <row r="121" spans="1:7" x14ac:dyDescent="0.2">
      <c r="E121" s="125"/>
    </row>
    <row r="122" spans="1:7" x14ac:dyDescent="0.2">
      <c r="E122" s="125"/>
    </row>
    <row r="123" spans="1:7" x14ac:dyDescent="0.2">
      <c r="E123" s="125"/>
    </row>
    <row r="124" spans="1:7" x14ac:dyDescent="0.2">
      <c r="E124" s="125"/>
    </row>
    <row r="125" spans="1:7" x14ac:dyDescent="0.2">
      <c r="E125" s="125"/>
    </row>
    <row r="126" spans="1:7" x14ac:dyDescent="0.2">
      <c r="E126" s="125"/>
    </row>
    <row r="127" spans="1:7" x14ac:dyDescent="0.2">
      <c r="E127" s="125"/>
    </row>
    <row r="128" spans="1:7" x14ac:dyDescent="0.2">
      <c r="E128" s="125"/>
    </row>
    <row r="129" spans="1:7" x14ac:dyDescent="0.2">
      <c r="E129" s="125"/>
    </row>
    <row r="130" spans="1:7" x14ac:dyDescent="0.2">
      <c r="E130" s="125"/>
    </row>
    <row r="131" spans="1:7" x14ac:dyDescent="0.2">
      <c r="E131" s="125"/>
    </row>
    <row r="132" spans="1:7" x14ac:dyDescent="0.2">
      <c r="E132" s="125"/>
    </row>
    <row r="133" spans="1:7" x14ac:dyDescent="0.2">
      <c r="E133" s="125"/>
    </row>
    <row r="134" spans="1:7" x14ac:dyDescent="0.2">
      <c r="E134" s="125"/>
    </row>
    <row r="135" spans="1:7" x14ac:dyDescent="0.2">
      <c r="E135" s="125"/>
    </row>
    <row r="136" spans="1:7" x14ac:dyDescent="0.2">
      <c r="E136" s="125"/>
    </row>
    <row r="137" spans="1:7" x14ac:dyDescent="0.2">
      <c r="E137" s="125"/>
    </row>
    <row r="138" spans="1:7" x14ac:dyDescent="0.2">
      <c r="E138" s="125"/>
    </row>
    <row r="139" spans="1:7" x14ac:dyDescent="0.2">
      <c r="E139" s="125"/>
    </row>
    <row r="140" spans="1:7" x14ac:dyDescent="0.2">
      <c r="E140" s="125"/>
    </row>
    <row r="141" spans="1:7" x14ac:dyDescent="0.2">
      <c r="A141" s="208"/>
      <c r="B141" s="169"/>
    </row>
    <row r="142" spans="1:7" x14ac:dyDescent="0.2">
      <c r="A142" s="207"/>
      <c r="B142" s="168"/>
      <c r="C142" s="171"/>
      <c r="D142" s="171"/>
      <c r="E142" s="172"/>
      <c r="F142" s="222"/>
      <c r="G142" s="173"/>
    </row>
    <row r="143" spans="1:7" x14ac:dyDescent="0.2">
      <c r="A143" s="209"/>
      <c r="B143" s="174"/>
      <c r="C143" s="168"/>
      <c r="D143" s="168"/>
      <c r="E143" s="175"/>
      <c r="F143" s="221"/>
      <c r="G143" s="168"/>
    </row>
    <row r="144" spans="1:7" x14ac:dyDescent="0.2">
      <c r="A144" s="207"/>
      <c r="B144" s="168"/>
      <c r="C144" s="168"/>
      <c r="D144" s="168"/>
      <c r="E144" s="175"/>
      <c r="F144" s="221"/>
      <c r="G144" s="168"/>
    </row>
    <row r="145" spans="1:7" x14ac:dyDescent="0.2">
      <c r="A145" s="207"/>
      <c r="B145" s="168"/>
      <c r="C145" s="168"/>
      <c r="D145" s="168"/>
      <c r="E145" s="175"/>
      <c r="F145" s="221"/>
      <c r="G145" s="168"/>
    </row>
    <row r="146" spans="1:7" x14ac:dyDescent="0.2">
      <c r="A146" s="207"/>
      <c r="B146" s="168"/>
      <c r="C146" s="168"/>
      <c r="D146" s="168"/>
      <c r="E146" s="175"/>
      <c r="F146" s="221"/>
      <c r="G146" s="168"/>
    </row>
    <row r="147" spans="1:7" x14ac:dyDescent="0.2">
      <c r="A147" s="207"/>
      <c r="B147" s="168"/>
      <c r="C147" s="168"/>
      <c r="D147" s="168"/>
      <c r="E147" s="175"/>
      <c r="F147" s="221"/>
      <c r="G147" s="168"/>
    </row>
    <row r="148" spans="1:7" x14ac:dyDescent="0.2">
      <c r="A148" s="207"/>
      <c r="B148" s="168"/>
      <c r="C148" s="168"/>
      <c r="D148" s="168"/>
      <c r="E148" s="175"/>
      <c r="F148" s="221"/>
      <c r="G148" s="168"/>
    </row>
    <row r="149" spans="1:7" x14ac:dyDescent="0.2">
      <c r="A149" s="207"/>
      <c r="B149" s="168"/>
      <c r="C149" s="168"/>
      <c r="D149" s="168"/>
      <c r="E149" s="175"/>
      <c r="F149" s="221"/>
      <c r="G149" s="168"/>
    </row>
    <row r="150" spans="1:7" x14ac:dyDescent="0.2">
      <c r="A150" s="207"/>
      <c r="B150" s="168"/>
      <c r="C150" s="168"/>
      <c r="D150" s="168"/>
      <c r="E150" s="175"/>
      <c r="F150" s="221"/>
      <c r="G150" s="168"/>
    </row>
    <row r="151" spans="1:7" x14ac:dyDescent="0.2">
      <c r="A151" s="207"/>
      <c r="B151" s="168"/>
      <c r="C151" s="168"/>
      <c r="D151" s="168"/>
      <c r="E151" s="175"/>
      <c r="F151" s="221"/>
      <c r="G151" s="168"/>
    </row>
    <row r="152" spans="1:7" x14ac:dyDescent="0.2">
      <c r="A152" s="207"/>
      <c r="B152" s="168"/>
      <c r="C152" s="168"/>
      <c r="D152" s="168"/>
      <c r="E152" s="175"/>
      <c r="F152" s="221"/>
      <c r="G152" s="168"/>
    </row>
    <row r="153" spans="1:7" x14ac:dyDescent="0.2">
      <c r="A153" s="207"/>
      <c r="B153" s="168"/>
      <c r="C153" s="168"/>
      <c r="D153" s="168"/>
      <c r="E153" s="175"/>
      <c r="F153" s="221"/>
      <c r="G153" s="168"/>
    </row>
    <row r="154" spans="1:7" x14ac:dyDescent="0.2">
      <c r="A154" s="207"/>
      <c r="B154" s="168"/>
      <c r="C154" s="168"/>
      <c r="D154" s="168"/>
      <c r="E154" s="175"/>
      <c r="F154" s="221"/>
      <c r="G154" s="168"/>
    </row>
    <row r="155" spans="1:7" x14ac:dyDescent="0.2">
      <c r="A155" s="207"/>
      <c r="B155" s="168"/>
      <c r="C155" s="168"/>
      <c r="D155" s="168"/>
      <c r="E155" s="175"/>
      <c r="F155" s="221"/>
      <c r="G155" s="168"/>
    </row>
  </sheetData>
  <sheetProtection password="CF36" sheet="1" objects="1" scenarios="1"/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2014-03-27T09:02:35Z</cp:lastPrinted>
  <dcterms:created xsi:type="dcterms:W3CDTF">2014-03-27T08:57:31Z</dcterms:created>
  <dcterms:modified xsi:type="dcterms:W3CDTF">2014-03-27T09:09:41Z</dcterms:modified>
</cp:coreProperties>
</file>